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096" windowHeight="8580" tabRatio="601" firstSheet="1" activeTab="3"/>
  </bookViews>
  <sheets>
    <sheet name=" Schedule 1 - Rev by Source" sheetId="32" r:id="rId1"/>
    <sheet name="Schedule 2 -Opex by Vote" sheetId="42" r:id="rId2"/>
    <sheet name="Schedule 3 - Capex by Vote" sheetId="45" r:id="rId3"/>
    <sheet name="Schedule 4 - Capex Funding" sheetId="51" r:id="rId4"/>
  </sheets>
  <externalReferences>
    <externalReference r:id="rId5"/>
    <externalReference r:id="rId6"/>
  </externalReferences>
  <definedNames>
    <definedName name="_xlnm.Print_Area" localSheetId="0">' Schedule 1 - Rev by Source'!$A$1:$H$39</definedName>
    <definedName name="_xlnm.Print_Area" localSheetId="1">'Schedule 2 -Opex by Vote'!$A$1:$H$32</definedName>
    <definedName name="_xlnm.Print_Area" localSheetId="2">'Schedule 3 - Capex by Vote'!$A$1:$H$32</definedName>
    <definedName name="_xlnm.Print_Area" localSheetId="3">'Schedule 4 - Capex Funding'!$A$1:$H$38</definedName>
  </definedNames>
  <calcPr calcId="145621"/>
</workbook>
</file>

<file path=xl/calcChain.xml><?xml version="1.0" encoding="utf-8"?>
<calcChain xmlns="http://schemas.openxmlformats.org/spreadsheetml/2006/main">
  <c r="F9" i="45" l="1"/>
  <c r="G9" i="45" s="1"/>
  <c r="H9" i="45" s="1"/>
  <c r="F17" i="45"/>
  <c r="G17" i="45" s="1"/>
  <c r="H17" i="45" s="1"/>
  <c r="E9" i="45"/>
  <c r="E10" i="45"/>
  <c r="F10" i="45" s="1"/>
  <c r="G10" i="45" s="1"/>
  <c r="H10" i="45" s="1"/>
  <c r="E11" i="45"/>
  <c r="F11" i="45" s="1"/>
  <c r="G11" i="45" s="1"/>
  <c r="H11" i="45" s="1"/>
  <c r="E12" i="45"/>
  <c r="F12" i="45" s="1"/>
  <c r="G12" i="45" s="1"/>
  <c r="H12" i="45" s="1"/>
  <c r="E17" i="45"/>
  <c r="E19" i="45"/>
  <c r="F19" i="45" s="1"/>
  <c r="G19" i="45" s="1"/>
  <c r="H19" i="45" s="1"/>
  <c r="E20" i="45"/>
  <c r="F20" i="45" s="1"/>
  <c r="G20" i="45" s="1"/>
  <c r="H20" i="45" s="1"/>
  <c r="D9" i="45"/>
  <c r="D10" i="45"/>
  <c r="D11" i="45"/>
  <c r="D12" i="45"/>
  <c r="D14" i="45"/>
  <c r="E14" i="45" s="1"/>
  <c r="F14" i="45" s="1"/>
  <c r="G14" i="45" s="1"/>
  <c r="H14" i="45" s="1"/>
  <c r="D17" i="45"/>
  <c r="D19" i="45"/>
  <c r="D20" i="45"/>
  <c r="C21" i="45"/>
  <c r="D21" i="45" s="1"/>
  <c r="E21" i="45" s="1"/>
  <c r="F21" i="45" s="1"/>
  <c r="G21" i="45" s="1"/>
  <c r="H21" i="45" s="1"/>
  <c r="C20" i="45"/>
  <c r="C19" i="45"/>
  <c r="C18" i="45"/>
  <c r="D18" i="45" s="1"/>
  <c r="E18" i="45" s="1"/>
  <c r="F18" i="45" s="1"/>
  <c r="G18" i="45" s="1"/>
  <c r="H18" i="45" s="1"/>
  <c r="C16" i="45"/>
  <c r="D16" i="45" s="1"/>
  <c r="E16" i="45" s="1"/>
  <c r="F16" i="45" s="1"/>
  <c r="G16" i="45" s="1"/>
  <c r="H16" i="45" s="1"/>
  <c r="C15" i="45"/>
  <c r="D15" i="45" s="1"/>
  <c r="E15" i="45" s="1"/>
  <c r="F15" i="45" s="1"/>
  <c r="G15" i="45" s="1"/>
  <c r="H15" i="45" s="1"/>
  <c r="C13" i="45"/>
  <c r="D13" i="45" s="1"/>
  <c r="E13" i="45" s="1"/>
  <c r="F13" i="45" s="1"/>
  <c r="G13" i="45" s="1"/>
  <c r="H13" i="45" s="1"/>
  <c r="C10" i="45"/>
  <c r="C9" i="45"/>
  <c r="C8" i="45"/>
  <c r="D8" i="45" s="1"/>
  <c r="B22" i="45"/>
  <c r="G14" i="42"/>
  <c r="H14" i="42" s="1"/>
  <c r="G15" i="42"/>
  <c r="H15" i="42" s="1"/>
  <c r="F9" i="42"/>
  <c r="G9" i="42" s="1"/>
  <c r="H9" i="42" s="1"/>
  <c r="F10" i="42"/>
  <c r="G10" i="42" s="1"/>
  <c r="H10" i="42" s="1"/>
  <c r="F14" i="42"/>
  <c r="F15" i="42"/>
  <c r="F16" i="42"/>
  <c r="G16" i="42" s="1"/>
  <c r="H16" i="42" s="1"/>
  <c r="F17" i="42"/>
  <c r="G17" i="42" s="1"/>
  <c r="H17" i="42" s="1"/>
  <c r="E9" i="42"/>
  <c r="E10" i="42"/>
  <c r="E11" i="42"/>
  <c r="F11" i="42" s="1"/>
  <c r="G11" i="42" s="1"/>
  <c r="H11" i="42" s="1"/>
  <c r="E12" i="42"/>
  <c r="F12" i="42" s="1"/>
  <c r="G12" i="42" s="1"/>
  <c r="H12" i="42" s="1"/>
  <c r="E13" i="42"/>
  <c r="F13" i="42" s="1"/>
  <c r="G13" i="42" s="1"/>
  <c r="H13" i="42" s="1"/>
  <c r="E14" i="42"/>
  <c r="E15" i="42"/>
  <c r="E16" i="42"/>
  <c r="E17" i="42"/>
  <c r="E19" i="42"/>
  <c r="F19" i="42" s="1"/>
  <c r="G19" i="42" s="1"/>
  <c r="H19" i="42" s="1"/>
  <c r="E21" i="42"/>
  <c r="F21" i="42" s="1"/>
  <c r="G21" i="42" s="1"/>
  <c r="H21" i="42" s="1"/>
  <c r="D9" i="42"/>
  <c r="D21" i="42"/>
  <c r="D12" i="42"/>
  <c r="D10" i="42"/>
  <c r="D8" i="42"/>
  <c r="C22" i="42"/>
  <c r="D20" i="42"/>
  <c r="E20" i="42" s="1"/>
  <c r="F20" i="42" s="1"/>
  <c r="G20" i="42" s="1"/>
  <c r="H20" i="42" s="1"/>
  <c r="D18" i="42"/>
  <c r="E18" i="42" s="1"/>
  <c r="F18" i="42" s="1"/>
  <c r="G18" i="42" s="1"/>
  <c r="H18" i="42" s="1"/>
  <c r="D17" i="42"/>
  <c r="D22" i="45" l="1"/>
  <c r="D22" i="42"/>
  <c r="C22" i="45"/>
  <c r="B22" i="42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8" i="45"/>
  <c r="B28" i="51"/>
  <c r="E24" i="51"/>
  <c r="D24" i="51"/>
  <c r="D20" i="51"/>
  <c r="D13" i="51"/>
  <c r="E13" i="51" s="1"/>
  <c r="F13" i="51" s="1"/>
  <c r="G13" i="51" s="1"/>
  <c r="H13" i="51" s="1"/>
  <c r="H20" i="32"/>
  <c r="E20" i="51" l="1"/>
  <c r="C26" i="51"/>
  <c r="C28" i="51" s="1"/>
  <c r="C19" i="51"/>
  <c r="D19" i="51"/>
  <c r="E19" i="51"/>
  <c r="F19" i="51"/>
  <c r="G19" i="51"/>
  <c r="H19" i="51"/>
  <c r="B19" i="51"/>
  <c r="C15" i="51"/>
  <c r="D15" i="51"/>
  <c r="E15" i="51"/>
  <c r="F15" i="51"/>
  <c r="G15" i="51"/>
  <c r="H15" i="51"/>
  <c r="B15" i="51"/>
  <c r="B11" i="51"/>
  <c r="C9" i="51"/>
  <c r="A26" i="42"/>
  <c r="A27" i="42"/>
  <c r="A28" i="42"/>
  <c r="A29" i="42"/>
  <c r="A30" i="42"/>
  <c r="A31" i="42"/>
  <c r="A25" i="42"/>
  <c r="A25" i="45"/>
  <c r="A31" i="51" s="1"/>
  <c r="A1" i="42"/>
  <c r="C13" i="32"/>
  <c r="C12" i="32"/>
  <c r="D12" i="32"/>
  <c r="E12" i="32" s="1"/>
  <c r="F12" i="32" s="1"/>
  <c r="G12" i="32" s="1"/>
  <c r="H12" i="32" s="1"/>
  <c r="A12" i="32"/>
  <c r="D10" i="32"/>
  <c r="E10" i="32" s="1"/>
  <c r="F10" i="32" s="1"/>
  <c r="G10" i="32" s="1"/>
  <c r="H10" i="32" s="1"/>
  <c r="C18" i="32"/>
  <c r="C27" i="32"/>
  <c r="C22" i="32"/>
  <c r="C20" i="32"/>
  <c r="C17" i="32"/>
  <c r="C16" i="32"/>
  <c r="C15" i="32"/>
  <c r="C14" i="32"/>
  <c r="C11" i="32"/>
  <c r="C10" i="32"/>
  <c r="C9" i="32"/>
  <c r="B29" i="32"/>
  <c r="E8" i="42"/>
  <c r="D21" i="32"/>
  <c r="E21" i="32" s="1"/>
  <c r="F21" i="32" s="1"/>
  <c r="G21" i="32" s="1"/>
  <c r="H21" i="32" s="1"/>
  <c r="D22" i="32"/>
  <c r="E22" i="32" s="1"/>
  <c r="F22" i="32" s="1"/>
  <c r="G22" i="32" s="1"/>
  <c r="H22" i="32" s="1"/>
  <c r="D23" i="32"/>
  <c r="E23" i="32" s="1"/>
  <c r="F23" i="32" s="1"/>
  <c r="G23" i="32" s="1"/>
  <c r="H23" i="32" s="1"/>
  <c r="D24" i="32"/>
  <c r="E24" i="32" s="1"/>
  <c r="D25" i="32"/>
  <c r="E25" i="32" s="1"/>
  <c r="F25" i="32" s="1"/>
  <c r="G25" i="32" s="1"/>
  <c r="H25" i="32" s="1"/>
  <c r="D20" i="32"/>
  <c r="E20" i="32" s="1"/>
  <c r="A25" i="32"/>
  <c r="A21" i="32"/>
  <c r="A22" i="32"/>
  <c r="A23" i="32"/>
  <c r="A24" i="32"/>
  <c r="A20" i="32"/>
  <c r="D11" i="32"/>
  <c r="E11" i="32" s="1"/>
  <c r="F11" i="32" s="1"/>
  <c r="G11" i="32" s="1"/>
  <c r="H11" i="32" s="1"/>
  <c r="D13" i="32"/>
  <c r="E13" i="32" s="1"/>
  <c r="D14" i="32"/>
  <c r="E14" i="32" s="1"/>
  <c r="F14" i="32" s="1"/>
  <c r="G14" i="32" s="1"/>
  <c r="H14" i="32" s="1"/>
  <c r="D15" i="32"/>
  <c r="E15" i="32" s="1"/>
  <c r="F15" i="32" s="1"/>
  <c r="G15" i="32" s="1"/>
  <c r="H15" i="32" s="1"/>
  <c r="D16" i="32"/>
  <c r="E16" i="32" s="1"/>
  <c r="F16" i="32" s="1"/>
  <c r="G16" i="32" s="1"/>
  <c r="H16" i="32" s="1"/>
  <c r="D17" i="32"/>
  <c r="E17" i="32" s="1"/>
  <c r="F17" i="32" s="1"/>
  <c r="D18" i="32"/>
  <c r="E18" i="32" s="1"/>
  <c r="F18" i="32" s="1"/>
  <c r="G18" i="32" s="1"/>
  <c r="H18" i="32" s="1"/>
  <c r="D9" i="32"/>
  <c r="E9" i="32" s="1"/>
  <c r="F9" i="32" s="1"/>
  <c r="A27" i="32"/>
  <c r="A10" i="32"/>
  <c r="A11" i="32"/>
  <c r="A13" i="32"/>
  <c r="A14" i="32"/>
  <c r="A15" i="32"/>
  <c r="A16" i="32"/>
  <c r="A17" i="32"/>
  <c r="A18" i="32"/>
  <c r="A9" i="32"/>
  <c r="D27" i="32"/>
  <c r="E27" i="32" s="1"/>
  <c r="B3" i="51"/>
  <c r="C3" i="51"/>
  <c r="F3" i="51"/>
  <c r="B4" i="51"/>
  <c r="C4" i="51"/>
  <c r="F4" i="51"/>
  <c r="G4" i="51"/>
  <c r="H4" i="51"/>
  <c r="F5" i="51"/>
  <c r="G5" i="51"/>
  <c r="H5" i="51"/>
  <c r="B6" i="51"/>
  <c r="C6" i="51"/>
  <c r="D6" i="51"/>
  <c r="E6" i="51"/>
  <c r="F6" i="51"/>
  <c r="G6" i="51"/>
  <c r="H6" i="51"/>
  <c r="B7" i="51"/>
  <c r="C7" i="51"/>
  <c r="D7" i="51"/>
  <c r="E7" i="51"/>
  <c r="F7" i="51"/>
  <c r="G7" i="51"/>
  <c r="H7" i="51"/>
  <c r="B3" i="45"/>
  <c r="C3" i="45"/>
  <c r="F3" i="45"/>
  <c r="B4" i="45"/>
  <c r="C4" i="45"/>
  <c r="F4" i="45"/>
  <c r="G4" i="45"/>
  <c r="H4" i="45"/>
  <c r="F5" i="45"/>
  <c r="G5" i="45"/>
  <c r="H5" i="45"/>
  <c r="B6" i="45"/>
  <c r="C6" i="45"/>
  <c r="D6" i="45"/>
  <c r="E6" i="45"/>
  <c r="F6" i="45"/>
  <c r="G6" i="45"/>
  <c r="H6" i="45"/>
  <c r="B7" i="45"/>
  <c r="C7" i="45"/>
  <c r="D7" i="45"/>
  <c r="E7" i="45"/>
  <c r="F7" i="45"/>
  <c r="G7" i="45"/>
  <c r="H7" i="45"/>
  <c r="B3" i="42"/>
  <c r="C3" i="42"/>
  <c r="F3" i="42"/>
  <c r="B4" i="42"/>
  <c r="C4" i="42"/>
  <c r="F4" i="42"/>
  <c r="G4" i="42"/>
  <c r="H4" i="42"/>
  <c r="F5" i="42"/>
  <c r="G5" i="42"/>
  <c r="H5" i="42"/>
  <c r="B6" i="42"/>
  <c r="C6" i="42"/>
  <c r="D6" i="42"/>
  <c r="E6" i="42"/>
  <c r="F6" i="42"/>
  <c r="G6" i="42"/>
  <c r="H6" i="42"/>
  <c r="B7" i="42"/>
  <c r="C7" i="42"/>
  <c r="D7" i="42"/>
  <c r="E7" i="42"/>
  <c r="F7" i="42"/>
  <c r="G7" i="42"/>
  <c r="H7" i="42"/>
  <c r="C29" i="32" l="1"/>
  <c r="F20" i="51"/>
  <c r="A28" i="45"/>
  <c r="A34" i="51" s="1"/>
  <c r="A30" i="45"/>
  <c r="A36" i="51" s="1"/>
  <c r="A26" i="45"/>
  <c r="A32" i="51" s="1"/>
  <c r="A1" i="45"/>
  <c r="A1" i="51" s="1"/>
  <c r="A31" i="45"/>
  <c r="A37" i="51" s="1"/>
  <c r="A29" i="45"/>
  <c r="A35" i="51" s="1"/>
  <c r="A27" i="45"/>
  <c r="A33" i="51" s="1"/>
  <c r="F8" i="42"/>
  <c r="E22" i="42"/>
  <c r="D26" i="51"/>
  <c r="D28" i="51" s="1"/>
  <c r="C11" i="51"/>
  <c r="D9" i="51"/>
  <c r="E9" i="51" s="1"/>
  <c r="F9" i="51" s="1"/>
  <c r="G17" i="32"/>
  <c r="H17" i="32" s="1"/>
  <c r="F29" i="32"/>
  <c r="D29" i="32"/>
  <c r="E29" i="32"/>
  <c r="G9" i="32"/>
  <c r="G9" i="51" l="1"/>
  <c r="F11" i="51"/>
  <c r="G20" i="51"/>
  <c r="F28" i="51"/>
  <c r="E26" i="51"/>
  <c r="E28" i="51" s="1"/>
  <c r="G8" i="42"/>
  <c r="E8" i="45"/>
  <c r="E22" i="45" s="1"/>
  <c r="D11" i="51"/>
  <c r="E11" i="51"/>
  <c r="G29" i="32"/>
  <c r="H9" i="32"/>
  <c r="H29" i="32" s="1"/>
  <c r="H20" i="51" l="1"/>
  <c r="H28" i="51" s="1"/>
  <c r="G28" i="51"/>
  <c r="H9" i="51"/>
  <c r="H11" i="51" s="1"/>
  <c r="G11" i="51"/>
  <c r="H8" i="42"/>
  <c r="F8" i="45"/>
  <c r="F22" i="45" s="1"/>
  <c r="G8" i="45" l="1"/>
  <c r="G22" i="45" s="1"/>
  <c r="H8" i="45" l="1"/>
  <c r="H22" i="45" s="1"/>
  <c r="F22" i="42"/>
  <c r="G22" i="42" l="1"/>
  <c r="H22" i="42" l="1"/>
</calcChain>
</file>

<file path=xl/sharedStrings.xml><?xml version="1.0" encoding="utf-8"?>
<sst xmlns="http://schemas.openxmlformats.org/spreadsheetml/2006/main" count="105" uniqueCount="89">
  <si>
    <t>Current Year</t>
  </si>
  <si>
    <t>Budget Year +1</t>
  </si>
  <si>
    <t>Budget Year +2</t>
  </si>
  <si>
    <t>Budget</t>
  </si>
  <si>
    <t>Budget Year</t>
  </si>
  <si>
    <t>Operating Revenue by Source</t>
  </si>
  <si>
    <t>Adjusted Budget</t>
  </si>
  <si>
    <t>Full Year Forecast</t>
  </si>
  <si>
    <t>A</t>
  </si>
  <si>
    <t>B</t>
  </si>
  <si>
    <t>C</t>
  </si>
  <si>
    <t>D</t>
  </si>
  <si>
    <t>E</t>
  </si>
  <si>
    <t>F</t>
  </si>
  <si>
    <t>G</t>
  </si>
  <si>
    <t>REVENUE BY SOURCE</t>
  </si>
  <si>
    <t>2007/08</t>
  </si>
  <si>
    <t>2008/09</t>
  </si>
  <si>
    <t>.</t>
  </si>
  <si>
    <t>OPERATING EXPENDITURE BY VOTE</t>
  </si>
  <si>
    <t>CAPITAL EXPENDITURE BY VOTE</t>
  </si>
  <si>
    <t>Amounts allocated / gazetted for that year</t>
  </si>
  <si>
    <t>Amounts carried over from previous years</t>
  </si>
  <si>
    <t>Total Grants &amp; Subsidies - National Government</t>
  </si>
  <si>
    <t>Total Grants &amp; Subsidies - Provincial Government</t>
  </si>
  <si>
    <t>Total Grants &amp; Subsidies - District Municipalities</t>
  </si>
  <si>
    <t>Public Contributions &amp; Donations</t>
  </si>
  <si>
    <t>CAPITAL FUNDING BY SOURCE</t>
  </si>
  <si>
    <t>National Government</t>
  </si>
  <si>
    <t>Provincial Government</t>
  </si>
  <si>
    <t>District Municipality</t>
  </si>
  <si>
    <t>External Loans</t>
  </si>
  <si>
    <t>SCHEDULE 1</t>
  </si>
  <si>
    <t>SCHEDULE 2</t>
  </si>
  <si>
    <t>SCHEDULE 3</t>
  </si>
  <si>
    <t>SCHEDULE 4</t>
  </si>
  <si>
    <t>Accumulated Surplus (Own Funds)</t>
  </si>
  <si>
    <t>Notes:</t>
  </si>
  <si>
    <t>Preceding Year</t>
  </si>
  <si>
    <t>Approved Budget</t>
  </si>
  <si>
    <t>Column Definitions:</t>
  </si>
  <si>
    <t>2. Delete sources that are not applicable.</t>
  </si>
  <si>
    <t xml:space="preserve">1. The sources of revenue listed here are adapted from the specimen financial statements (statement of financial performance). These must be used where they apply. </t>
  </si>
  <si>
    <t>Amounts allocated for that year</t>
  </si>
  <si>
    <t>2. Use Zero (0) where no amount is applicable.</t>
  </si>
  <si>
    <t>3. Total Capital Expenditure agrees to Total Funding</t>
  </si>
  <si>
    <r>
      <t>TOTAL FUNDING OF CAPITAL EXPENDITURE</t>
    </r>
    <r>
      <rPr>
        <b/>
        <vertAlign val="superscript"/>
        <sz val="10"/>
        <rFont val="Arial"/>
        <family val="2"/>
      </rPr>
      <t>3</t>
    </r>
  </si>
  <si>
    <t>3. Insert additional sources that are not listed in the specimen financial statements. The specimen should be comprehensive and the need to list additional sources should not be great.</t>
  </si>
  <si>
    <t>1. All municipalities must follow the format above for standardisation.</t>
  </si>
  <si>
    <t xml:space="preserve">1. The municipality should list its own votes and votes should be at the highest possible level (e.g. a vote for each department). </t>
  </si>
  <si>
    <t xml:space="preserve">3. If the municipality elects not to show GFS function on this schedule, schedule 2(a) showing GFS function must be completed and approved.  </t>
  </si>
  <si>
    <r>
      <t xml:space="preserve">4. All budgeted amounts must be classified under a particular vote. </t>
    </r>
    <r>
      <rPr>
        <b/>
        <sz val="10"/>
        <rFont val="Arial"/>
        <family val="2"/>
      </rPr>
      <t>Do not use "other"</t>
    </r>
    <r>
      <rPr>
        <sz val="10"/>
        <rFont val="Arial"/>
        <family val="2"/>
      </rPr>
      <t>.</t>
    </r>
  </si>
  <si>
    <t>2. The municipality may elect to show the vote as a GFS function or display the GFS function with votes underneath. Totals for each GFS function must then be shown.</t>
  </si>
  <si>
    <t xml:space="preserve">3. If the municipality elects not to show GFS function on this schedule, schedule 3(a) showing GFS function must be completed and approved.  </t>
  </si>
  <si>
    <t xml:space="preserve">4. Regional Service Levies has been included as comparative information for previous years should continue to be reflected on the schedule. </t>
  </si>
  <si>
    <t>Medium Term Revenue and Expenditure Framework</t>
  </si>
  <si>
    <t>Total Revenue By Source</t>
  </si>
  <si>
    <r>
      <t xml:space="preserve">5. Use of </t>
    </r>
    <r>
      <rPr>
        <b/>
        <sz val="10"/>
        <rFont val="Arial"/>
        <family val="2"/>
      </rPr>
      <t>"other" must be limited such that each individual source is less than or equal to 2.5% of total revenue</t>
    </r>
    <r>
      <rPr>
        <sz val="10"/>
        <rFont val="Arial"/>
        <family val="2"/>
      </rPr>
      <t xml:space="preserve"> to ensure greatest possible information content for users.</t>
    </r>
  </si>
  <si>
    <t>6. See example tables and charts provided in Annexure 3 (Table 1 and related charts - pages 20 to 22).</t>
  </si>
  <si>
    <t>5. See example tables and charts provided in Annexure 3 (Table 2 and related charts - pages 23 to 25)</t>
  </si>
  <si>
    <t>5. See example tables and charts provided in Annexure 3 (Table 3 and related charts - pages 26 to 28)</t>
  </si>
  <si>
    <t>4. See example tables and charts provided in Annexure 3 (Table 4 and related charts - pages 29 &amp; 30)</t>
  </si>
  <si>
    <t>2009/10</t>
  </si>
  <si>
    <t>2010/11</t>
  </si>
  <si>
    <t>MAFUBE LOCAL MUNICIPALITY 2008/09 ADJUSTMENT BUDGET</t>
  </si>
  <si>
    <t>2011/12</t>
  </si>
  <si>
    <t>A. The actual for 2007/08 as per the 2007/08 Budget.  The financial statements for the 2007/08 has not been prepared yet.</t>
  </si>
  <si>
    <t>B. The original budget approved by council for the 2008/09 budget year.</t>
  </si>
  <si>
    <t>C. The budget for 2008/09 budget year to be adjusted by council resolution in terms of section 28 of the MFMA.</t>
  </si>
  <si>
    <t>D. An estimate of final actual figures (pre audit) for the 2008/09 budget year at the point in time of preparing the budget for the 2009/10 budget year. This may differ from C.</t>
  </si>
  <si>
    <t>E. The amount to be appropriated for the 2009/10 budget year.</t>
  </si>
  <si>
    <t>F. The indicative projection for 2010/11</t>
  </si>
  <si>
    <t>G. The indicative projection for 2011/12</t>
  </si>
  <si>
    <t>Actual</t>
  </si>
  <si>
    <t>Total Government Grants &amp; Subsidies</t>
  </si>
  <si>
    <t>EXECUTIVE &amp; COUNCIL</t>
  </si>
  <si>
    <t>FINANCE &amp; ADMIN</t>
  </si>
  <si>
    <t>PLANNING &amp; DEVELOPMENT</t>
  </si>
  <si>
    <t>HEALTH</t>
  </si>
  <si>
    <t>COMMUNITY &amp; SOCIAL SERVICES</t>
  </si>
  <si>
    <t>HOUSING</t>
  </si>
  <si>
    <t>PUBLIC SAFETY</t>
  </si>
  <si>
    <t>SPORT AND RECREATION</t>
  </si>
  <si>
    <t>ENVIRONMENTAL PROTECTION</t>
  </si>
  <si>
    <t>WASTE MANAGEMENT</t>
  </si>
  <si>
    <t>WASTE WATER MANAGEMENT</t>
  </si>
  <si>
    <t>ROAD TRANSPORT</t>
  </si>
  <si>
    <t>WATER</t>
  </si>
  <si>
    <t>ELECTRICITY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</si>
</sst>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;\(#,##0\)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0" xfId="0" applyBorder="1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4" xfId="0" applyFont="1" applyBorder="1"/>
    <xf numFmtId="0" fontId="3" fillId="0" borderId="3" xfId="0" applyFont="1" applyBorder="1"/>
    <xf numFmtId="0" fontId="1" fillId="0" borderId="0" xfId="0" applyFont="1"/>
    <xf numFmtId="0" fontId="1" fillId="0" borderId="6" xfId="0" applyFont="1" applyBorder="1" applyAlignment="1">
      <alignment horizontal="centerContinuous"/>
    </xf>
    <xf numFmtId="17" fontId="1" fillId="0" borderId="2" xfId="0" quotePrefix="1" applyNumberFormat="1" applyFont="1" applyBorder="1" applyAlignment="1">
      <alignment horizontal="center"/>
    </xf>
    <xf numFmtId="0" fontId="1" fillId="0" borderId="8" xfId="0" quotePrefix="1" applyFont="1" applyBorder="1" applyAlignment="1">
      <alignment horizontal="centerContinuous"/>
    </xf>
    <xf numFmtId="0" fontId="1" fillId="0" borderId="7" xfId="0" quotePrefix="1" applyFont="1" applyBorder="1" applyAlignment="1">
      <alignment horizontal="centerContinuous"/>
    </xf>
    <xf numFmtId="0" fontId="1" fillId="0" borderId="2" xfId="0" quotePrefix="1" applyFont="1" applyBorder="1" applyAlignment="1">
      <alignment horizontal="center"/>
    </xf>
    <xf numFmtId="3" fontId="0" fillId="0" borderId="0" xfId="0" applyNumberFormat="1"/>
    <xf numFmtId="164" fontId="1" fillId="0" borderId="0" xfId="0" quotePrefix="1" applyNumberFormat="1" applyFont="1" applyFill="1" applyBorder="1" applyAlignment="1">
      <alignment horizontal="center"/>
    </xf>
    <xf numFmtId="3" fontId="1" fillId="0" borderId="0" xfId="0" quotePrefix="1" applyNumberFormat="1" applyFont="1" applyAlignment="1">
      <alignment horizontal="center"/>
    </xf>
    <xf numFmtId="164" fontId="0" fillId="0" borderId="0" xfId="0" applyNumberFormat="1"/>
    <xf numFmtId="3" fontId="1" fillId="0" borderId="0" xfId="0" applyNumberFormat="1" applyFont="1"/>
    <xf numFmtId="3" fontId="1" fillId="0" borderId="5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Continuous"/>
    </xf>
    <xf numFmtId="0" fontId="1" fillId="0" borderId="0" xfId="0" applyFont="1" applyBorder="1"/>
    <xf numFmtId="3" fontId="1" fillId="0" borderId="0" xfId="0" quotePrefix="1" applyNumberFormat="1" applyFont="1" applyBorder="1" applyAlignment="1">
      <alignment horizontal="center"/>
    </xf>
    <xf numFmtId="3" fontId="1" fillId="0" borderId="0" xfId="0" quotePrefix="1" applyNumberFormat="1" applyFont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17" fontId="1" fillId="0" borderId="5" xfId="0" quotePrefix="1" applyNumberFormat="1" applyFont="1" applyBorder="1" applyAlignment="1">
      <alignment horizontal="centerContinuous"/>
    </xf>
    <xf numFmtId="0" fontId="1" fillId="0" borderId="3" xfId="0" quotePrefix="1" applyFont="1" applyBorder="1" applyAlignment="1">
      <alignment horizontal="center"/>
    </xf>
    <xf numFmtId="0" fontId="3" fillId="0" borderId="0" xfId="0" applyFont="1"/>
    <xf numFmtId="0" fontId="2" fillId="0" borderId="0" xfId="0" applyFont="1"/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/>
    <xf numFmtId="0" fontId="2" fillId="0" borderId="12" xfId="0" applyFont="1" applyBorder="1"/>
    <xf numFmtId="0" fontId="1" fillId="0" borderId="14" xfId="0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1" fillId="0" borderId="13" xfId="0" applyFont="1" applyBorder="1" applyAlignment="1">
      <alignment horizontal="center"/>
    </xf>
    <xf numFmtId="0" fontId="0" fillId="0" borderId="5" xfId="0" applyBorder="1"/>
    <xf numFmtId="0" fontId="0" fillId="0" borderId="18" xfId="0" applyBorder="1"/>
    <xf numFmtId="43" fontId="2" fillId="0" borderId="4" xfId="1" applyFont="1" applyBorder="1" applyAlignment="1">
      <alignment horizontal="right"/>
    </xf>
    <xf numFmtId="43" fontId="0" fillId="0" borderId="0" xfId="1" applyFont="1"/>
    <xf numFmtId="43" fontId="0" fillId="0" borderId="4" xfId="1" applyFont="1" applyBorder="1"/>
    <xf numFmtId="0" fontId="2" fillId="0" borderId="4" xfId="0" applyFont="1" applyBorder="1" applyAlignment="1">
      <alignment horizontal="left"/>
    </xf>
    <xf numFmtId="0" fontId="1" fillId="0" borderId="19" xfId="0" applyFont="1" applyBorder="1"/>
    <xf numFmtId="0" fontId="1" fillId="0" borderId="20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43" fontId="2" fillId="0" borderId="12" xfId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9" xfId="0" applyBorder="1"/>
    <xf numFmtId="43" fontId="2" fillId="0" borderId="2" xfId="1" applyFont="1" applyBorder="1" applyAlignment="1">
      <alignment horizontal="right"/>
    </xf>
    <xf numFmtId="43" fontId="1" fillId="0" borderId="19" xfId="1" applyFont="1" applyBorder="1" applyAlignment="1">
      <alignment horizontal="right"/>
    </xf>
    <xf numFmtId="43" fontId="1" fillId="0" borderId="3" xfId="1" applyFont="1" applyBorder="1" applyAlignment="1"/>
    <xf numFmtId="43" fontId="1" fillId="0" borderId="9" xfId="1" applyFont="1" applyBorder="1" applyAlignment="1"/>
    <xf numFmtId="43" fontId="2" fillId="0" borderId="3" xfId="1" applyFont="1" applyBorder="1" applyAlignment="1"/>
    <xf numFmtId="43" fontId="2" fillId="0" borderId="9" xfId="1" applyFont="1" applyBorder="1" applyAlignment="1"/>
    <xf numFmtId="43" fontId="2" fillId="0" borderId="2" xfId="1" applyFont="1" applyBorder="1" applyAlignment="1"/>
    <xf numFmtId="43" fontId="2" fillId="0" borderId="6" xfId="1" applyFont="1" applyBorder="1" applyAlignment="1"/>
    <xf numFmtId="43" fontId="1" fillId="0" borderId="4" xfId="1" applyFont="1" applyBorder="1" applyAlignment="1"/>
    <xf numFmtId="43" fontId="0" fillId="0" borderId="3" xfId="1" applyFont="1" applyBorder="1" applyAlignment="1"/>
    <xf numFmtId="43" fontId="0" fillId="0" borderId="9" xfId="1" applyFont="1" applyBorder="1" applyAlignment="1"/>
    <xf numFmtId="43" fontId="0" fillId="0" borderId="19" xfId="1" applyFont="1" applyBorder="1" applyAlignment="1"/>
    <xf numFmtId="43" fontId="0" fillId="0" borderId="22" xfId="1" applyFont="1" applyBorder="1" applyAlignment="1"/>
    <xf numFmtId="43" fontId="1" fillId="0" borderId="19" xfId="1" applyFont="1" applyBorder="1" applyAlignment="1"/>
    <xf numFmtId="43" fontId="0" fillId="0" borderId="2" xfId="1" applyFont="1" applyBorder="1"/>
    <xf numFmtId="43" fontId="1" fillId="0" borderId="21" xfId="1" applyFont="1" applyBorder="1" applyAlignment="1">
      <alignment horizontal="right"/>
    </xf>
    <xf numFmtId="43" fontId="2" fillId="0" borderId="3" xfId="1" applyFont="1" applyFill="1" applyBorder="1" applyAlignment="1">
      <alignment horizontal="right"/>
    </xf>
    <xf numFmtId="43" fontId="2" fillId="0" borderId="19" xfId="1" applyFont="1" applyBorder="1" applyAlignment="1">
      <alignment horizontal="right"/>
    </xf>
    <xf numFmtId="0" fontId="2" fillId="0" borderId="1" xfId="0" applyFont="1" applyBorder="1"/>
    <xf numFmtId="43" fontId="2" fillId="0" borderId="1" xfId="1" applyFont="1" applyBorder="1" applyAlignment="1">
      <alignment horizontal="right"/>
    </xf>
    <xf numFmtId="43" fontId="1" fillId="0" borderId="0" xfId="0" applyNumberFormat="1" applyFont="1" applyBorder="1" applyAlignment="1">
      <alignment horizontal="right"/>
    </xf>
    <xf numFmtId="49" fontId="1" fillId="0" borderId="5" xfId="0" applyNumberFormat="1" applyFont="1" applyBorder="1" applyAlignment="1">
      <alignment horizontal="center"/>
    </xf>
    <xf numFmtId="49" fontId="1" fillId="0" borderId="0" xfId="0" quotePrefix="1" applyNumberFormat="1" applyFont="1" applyBorder="1" applyAlignment="1">
      <alignment horizontal="center"/>
    </xf>
    <xf numFmtId="49" fontId="1" fillId="0" borderId="9" xfId="0" quotePrefix="1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7" fontId="1" fillId="0" borderId="5" xfId="0" quotePrefix="1" applyNumberFormat="1" applyFont="1" applyBorder="1" applyAlignment="1">
      <alignment horizontal="center"/>
    </xf>
    <xf numFmtId="17" fontId="1" fillId="0" borderId="0" xfId="0" quotePrefix="1" applyNumberFormat="1" applyFont="1" applyBorder="1" applyAlignment="1">
      <alignment horizontal="center"/>
    </xf>
    <xf numFmtId="17" fontId="1" fillId="0" borderId="9" xfId="0" quotePrefix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-09%20Budget%20Working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P%20User/Desktop/Flash%20Disk/Mafube%20local%20Municipality/Financial%20Reports/August/Consolidated_Report_Augu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X"/>
      <sheetName val="CAPEX"/>
      <sheetName val="Income"/>
    </sheetNames>
    <sheetDataSet>
      <sheetData sheetId="0">
        <row r="4">
          <cell r="D4">
            <v>4309654.080000001</v>
          </cell>
        </row>
        <row r="11">
          <cell r="D11">
            <v>1899254.042830976</v>
          </cell>
        </row>
        <row r="22">
          <cell r="D22">
            <v>1783146.0255612896</v>
          </cell>
        </row>
        <row r="35">
          <cell r="D35">
            <v>5939891.2175898645</v>
          </cell>
        </row>
        <row r="50">
          <cell r="D50">
            <v>6129574.8625541916</v>
          </cell>
        </row>
        <row r="63">
          <cell r="D63">
            <v>15958783.697774287</v>
          </cell>
        </row>
        <row r="78">
          <cell r="D78">
            <v>6430426.6404714892</v>
          </cell>
        </row>
        <row r="94">
          <cell r="D94">
            <v>10529781.76614454</v>
          </cell>
        </row>
        <row r="106">
          <cell r="D106">
            <v>150000</v>
          </cell>
        </row>
        <row r="110">
          <cell r="D110">
            <v>57960942.13064903</v>
          </cell>
        </row>
        <row r="113">
          <cell r="D113">
            <v>27600000</v>
          </cell>
        </row>
        <row r="118">
          <cell r="D118">
            <v>300000</v>
          </cell>
        </row>
        <row r="119">
          <cell r="D119">
            <v>3360000</v>
          </cell>
        </row>
      </sheetData>
      <sheetData sheetId="1">
        <row r="4">
          <cell r="E4">
            <v>250000</v>
          </cell>
        </row>
        <row r="7">
          <cell r="E7">
            <v>0</v>
          </cell>
        </row>
        <row r="10">
          <cell r="E10">
            <v>0</v>
          </cell>
        </row>
        <row r="13">
          <cell r="E13">
            <v>10000</v>
          </cell>
        </row>
        <row r="16">
          <cell r="E16">
            <v>1935000.0000000002</v>
          </cell>
        </row>
        <row r="17">
          <cell r="E17">
            <v>200000</v>
          </cell>
        </row>
        <row r="22">
          <cell r="E22">
            <v>653000</v>
          </cell>
        </row>
        <row r="29">
          <cell r="E29">
            <v>1060000</v>
          </cell>
        </row>
        <row r="35">
          <cell r="E35">
            <v>2400000</v>
          </cell>
        </row>
        <row r="38">
          <cell r="E38">
            <v>200000</v>
          </cell>
        </row>
        <row r="41">
          <cell r="E41">
            <v>1500000</v>
          </cell>
        </row>
        <row r="42">
          <cell r="E42">
            <v>500000</v>
          </cell>
        </row>
        <row r="43">
          <cell r="E43">
            <v>500000</v>
          </cell>
        </row>
        <row r="44">
          <cell r="E44">
            <v>2500000</v>
          </cell>
        </row>
        <row r="45">
          <cell r="E45">
            <v>3999000</v>
          </cell>
        </row>
        <row r="46">
          <cell r="E46">
            <v>330000</v>
          </cell>
        </row>
        <row r="47">
          <cell r="E47">
            <v>2500000</v>
          </cell>
        </row>
        <row r="48">
          <cell r="E48">
            <v>1000000</v>
          </cell>
        </row>
        <row r="49">
          <cell r="E49">
            <v>1000000</v>
          </cell>
        </row>
        <row r="50">
          <cell r="E50">
            <v>500000</v>
          </cell>
        </row>
        <row r="51">
          <cell r="E51">
            <v>500000</v>
          </cell>
        </row>
        <row r="52">
          <cell r="E52">
            <v>3000000</v>
          </cell>
        </row>
      </sheetData>
      <sheetData sheetId="2">
        <row r="5">
          <cell r="A5" t="str">
            <v>Assessment Rates: Public</v>
          </cell>
          <cell r="D5">
            <v>3926000</v>
          </cell>
        </row>
        <row r="6">
          <cell r="A6" t="str">
            <v>Electricity Sales</v>
          </cell>
          <cell r="D6">
            <v>18000000</v>
          </cell>
        </row>
        <row r="7">
          <cell r="A7" t="str">
            <v>Traffic Fines</v>
          </cell>
          <cell r="D7">
            <v>140000</v>
          </cell>
        </row>
        <row r="8">
          <cell r="A8" t="str">
            <v>Investment/Penalties</v>
          </cell>
          <cell r="D8">
            <v>300000</v>
          </cell>
        </row>
        <row r="9">
          <cell r="A9" t="str">
            <v>Outstanding Debtors</v>
          </cell>
          <cell r="D9">
            <v>40000000</v>
          </cell>
        </row>
        <row r="10">
          <cell r="A10" t="str">
            <v>Refuse Fees</v>
          </cell>
          <cell r="D10">
            <v>3870444</v>
          </cell>
        </row>
        <row r="11">
          <cell r="A11" t="str">
            <v>Rentals</v>
          </cell>
          <cell r="D11">
            <v>471500</v>
          </cell>
        </row>
        <row r="12">
          <cell r="A12" t="str">
            <v>Sewerage Fees</v>
          </cell>
          <cell r="D12">
            <v>6000000</v>
          </cell>
        </row>
        <row r="13">
          <cell r="A13" t="str">
            <v>Sundry</v>
          </cell>
          <cell r="D13">
            <v>1669908</v>
          </cell>
        </row>
        <row r="14">
          <cell r="A14" t="str">
            <v>Water Sales</v>
          </cell>
          <cell r="D14">
            <v>7000000</v>
          </cell>
        </row>
        <row r="17">
          <cell r="A17" t="str">
            <v>Equitable Share</v>
          </cell>
          <cell r="D17">
            <v>36720000</v>
          </cell>
        </row>
        <row r="18">
          <cell r="A18" t="str">
            <v>FMG</v>
          </cell>
          <cell r="D18">
            <v>500000</v>
          </cell>
        </row>
        <row r="19">
          <cell r="A19" t="str">
            <v>MIG</v>
          </cell>
          <cell r="D19">
            <v>10131000</v>
          </cell>
        </row>
        <row r="20">
          <cell r="A20" t="str">
            <v>MSIG</v>
          </cell>
          <cell r="D20">
            <v>735000</v>
          </cell>
        </row>
        <row r="21">
          <cell r="A21" t="str">
            <v>Subsidies: Dept of Health</v>
          </cell>
          <cell r="D21">
            <v>210000</v>
          </cell>
        </row>
        <row r="22">
          <cell r="A22" t="str">
            <v>Umsubomvu Youth Grant</v>
          </cell>
          <cell r="D22">
            <v>695000</v>
          </cell>
        </row>
        <row r="25">
          <cell r="A25" t="str">
            <v>DBSA Loan</v>
          </cell>
          <cell r="D25">
            <v>8600000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Income &amp; Exp "/>
      <sheetName val="BANK"/>
      <sheetName val="BANK RECON "/>
      <sheetName val=" 9. DEBT ADJUSTED"/>
      <sheetName val="9. Sum (Age) "/>
      <sheetName val="Creditors"/>
      <sheetName val="SCM"/>
    </sheetNames>
    <sheetDataSet>
      <sheetData sheetId="0"/>
      <sheetData sheetId="1"/>
      <sheetData sheetId="2">
        <row r="3">
          <cell r="B3">
            <v>3471000</v>
          </cell>
        </row>
        <row r="4">
          <cell r="B4">
            <v>36720000</v>
          </cell>
        </row>
        <row r="6">
          <cell r="B6">
            <v>10131000</v>
          </cell>
        </row>
        <row r="7">
          <cell r="B7">
            <v>10691000</v>
          </cell>
        </row>
        <row r="8">
          <cell r="B8">
            <v>4549000</v>
          </cell>
        </row>
        <row r="9">
          <cell r="B9">
            <v>3293000</v>
          </cell>
        </row>
        <row r="10">
          <cell r="B10">
            <v>3390000</v>
          </cell>
        </row>
        <row r="11">
          <cell r="B11">
            <v>140000</v>
          </cell>
        </row>
        <row r="12">
          <cell r="B12">
            <v>300000</v>
          </cell>
        </row>
        <row r="13">
          <cell r="B13">
            <v>8600000</v>
          </cell>
        </row>
        <row r="14">
          <cell r="B14">
            <v>646000</v>
          </cell>
        </row>
        <row r="15">
          <cell r="B15">
            <v>1674000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Normal="100" zoomScaleSheetLayoutView="100" workbookViewId="0">
      <selection activeCell="A4" sqref="A4"/>
    </sheetView>
  </sheetViews>
  <sheetFormatPr defaultRowHeight="13.2" x14ac:dyDescent="0.25"/>
  <cols>
    <col min="1" max="1" width="52" customWidth="1"/>
    <col min="2" max="2" width="18.33203125" bestFit="1" customWidth="1"/>
    <col min="3" max="3" width="20.5546875" bestFit="1" customWidth="1"/>
    <col min="4" max="5" width="20.33203125" bestFit="1" customWidth="1"/>
    <col min="6" max="6" width="20.44140625" bestFit="1" customWidth="1"/>
    <col min="7" max="8" width="20.44140625" customWidth="1"/>
  </cols>
  <sheetData>
    <row r="1" spans="1:8" ht="18" thickBot="1" x14ac:dyDescent="0.35">
      <c r="A1" s="92" t="s">
        <v>64</v>
      </c>
      <c r="B1" s="93"/>
      <c r="C1" s="93"/>
      <c r="D1" s="93"/>
      <c r="E1" s="93"/>
      <c r="F1" s="93"/>
      <c r="G1" s="93"/>
      <c r="H1" s="94"/>
    </row>
    <row r="2" spans="1:8" ht="3.75" customHeight="1" thickBot="1" x14ac:dyDescent="0.3">
      <c r="A2" s="54"/>
    </row>
    <row r="3" spans="1:8" ht="13.8" thickBot="1" x14ac:dyDescent="0.3">
      <c r="A3" s="53"/>
      <c r="B3" s="52" t="s">
        <v>38</v>
      </c>
      <c r="C3" s="49" t="s">
        <v>0</v>
      </c>
      <c r="D3" s="50"/>
      <c r="E3" s="51"/>
      <c r="F3" s="49" t="s">
        <v>55</v>
      </c>
      <c r="G3" s="50"/>
      <c r="H3" s="51"/>
    </row>
    <row r="4" spans="1:8" x14ac:dyDescent="0.25">
      <c r="A4" s="6" t="s">
        <v>32</v>
      </c>
      <c r="B4" s="45" t="s">
        <v>16</v>
      </c>
      <c r="C4" s="89" t="s">
        <v>17</v>
      </c>
      <c r="D4" s="90"/>
      <c r="E4" s="91"/>
      <c r="F4" s="39" t="s">
        <v>4</v>
      </c>
      <c r="G4" s="6" t="s">
        <v>1</v>
      </c>
      <c r="H4" s="6" t="s">
        <v>2</v>
      </c>
    </row>
    <row r="5" spans="1:8" x14ac:dyDescent="0.25">
      <c r="A5" s="6"/>
      <c r="B5" s="13"/>
      <c r="C5" s="15"/>
      <c r="D5" s="14"/>
      <c r="E5" s="12"/>
      <c r="F5" s="44" t="s">
        <v>62</v>
      </c>
      <c r="G5" s="44" t="s">
        <v>63</v>
      </c>
      <c r="H5" s="44" t="s">
        <v>65</v>
      </c>
    </row>
    <row r="6" spans="1:8" x14ac:dyDescent="0.25">
      <c r="A6" s="6" t="s">
        <v>15</v>
      </c>
      <c r="B6" s="8" t="s">
        <v>73</v>
      </c>
      <c r="C6" s="1" t="s">
        <v>39</v>
      </c>
      <c r="D6" s="1" t="s">
        <v>6</v>
      </c>
      <c r="E6" s="7" t="s">
        <v>7</v>
      </c>
      <c r="F6" s="7" t="s">
        <v>3</v>
      </c>
      <c r="G6" s="7" t="s">
        <v>3</v>
      </c>
      <c r="H6" s="7" t="s">
        <v>3</v>
      </c>
    </row>
    <row r="7" spans="1:8" ht="13.8" thickBot="1" x14ac:dyDescent="0.3">
      <c r="A7" s="59"/>
      <c r="B7" s="60" t="s">
        <v>8</v>
      </c>
      <c r="C7" s="61" t="s">
        <v>9</v>
      </c>
      <c r="D7" s="61" t="s">
        <v>10</v>
      </c>
      <c r="E7" s="61" t="s">
        <v>11</v>
      </c>
      <c r="F7" s="61" t="s">
        <v>12</v>
      </c>
      <c r="G7" s="62" t="s">
        <v>13</v>
      </c>
      <c r="H7" s="62" t="s">
        <v>14</v>
      </c>
    </row>
    <row r="8" spans="1:8" x14ac:dyDescent="0.25">
      <c r="A8" s="10" t="s">
        <v>5</v>
      </c>
      <c r="B8" s="6"/>
      <c r="C8" s="6"/>
      <c r="D8" s="6"/>
      <c r="E8" s="6"/>
      <c r="F8" s="6"/>
      <c r="G8" s="6"/>
      <c r="H8" s="6"/>
    </row>
    <row r="9" spans="1:8" x14ac:dyDescent="0.25">
      <c r="A9" s="46" t="str">
        <f>[1]Income!A5</f>
        <v>Assessment Rates: Public</v>
      </c>
      <c r="B9" s="55">
        <v>3214000</v>
      </c>
      <c r="C9" s="55">
        <f>'[2]Income &amp; Exp '!$B$3</f>
        <v>3471000</v>
      </c>
      <c r="D9" s="55">
        <f>[1]Income!$D5</f>
        <v>3926000</v>
      </c>
      <c r="E9" s="55">
        <f>D9</f>
        <v>3926000</v>
      </c>
      <c r="F9" s="55">
        <f>E9*(104.5/100)</f>
        <v>4102669.9999999995</v>
      </c>
      <c r="G9" s="55">
        <f>F9*(104.5/100)</f>
        <v>4287290.1499999994</v>
      </c>
      <c r="H9" s="55">
        <f>G9*(104.5/100)</f>
        <v>4480218.206749999</v>
      </c>
    </row>
    <row r="10" spans="1:8" x14ac:dyDescent="0.25">
      <c r="A10" s="46" t="str">
        <f>[1]Income!A6</f>
        <v>Electricity Sales</v>
      </c>
      <c r="B10" s="56">
        <v>9899000</v>
      </c>
      <c r="C10" s="55">
        <f>'[2]Income &amp; Exp '!$B$7</f>
        <v>10691000</v>
      </c>
      <c r="D10" s="55">
        <f>[1]Income!$D$6</f>
        <v>18000000</v>
      </c>
      <c r="E10" s="55">
        <f t="shared" ref="E10:E27" si="0">D10</f>
        <v>18000000</v>
      </c>
      <c r="F10" s="55">
        <f t="shared" ref="F10:F18" si="1">E10*(104.5/100)</f>
        <v>18810000</v>
      </c>
      <c r="G10" s="55">
        <f t="shared" ref="G10:H10" si="2">F10*(104.5/100)</f>
        <v>19656450</v>
      </c>
      <c r="H10" s="55">
        <f t="shared" si="2"/>
        <v>20540990.25</v>
      </c>
    </row>
    <row r="11" spans="1:8" x14ac:dyDescent="0.25">
      <c r="A11" s="46" t="str">
        <f>[1]Income!A7</f>
        <v>Traffic Fines</v>
      </c>
      <c r="B11" s="55">
        <v>130000</v>
      </c>
      <c r="C11" s="55">
        <f>'[2]Income &amp; Exp '!$B$11</f>
        <v>140000</v>
      </c>
      <c r="D11" s="55">
        <f>[1]Income!$D7</f>
        <v>140000</v>
      </c>
      <c r="E11" s="55">
        <f t="shared" si="0"/>
        <v>140000</v>
      </c>
      <c r="F11" s="55">
        <f t="shared" si="1"/>
        <v>146300</v>
      </c>
      <c r="G11" s="55">
        <f t="shared" ref="G11:H11" si="3">F11*(104.5/100)</f>
        <v>152883.5</v>
      </c>
      <c r="H11" s="55">
        <f t="shared" si="3"/>
        <v>159763.25749999998</v>
      </c>
    </row>
    <row r="12" spans="1:8" x14ac:dyDescent="0.25">
      <c r="A12" s="46" t="str">
        <f>[1]Income!$A$8</f>
        <v>Investment/Penalties</v>
      </c>
      <c r="B12" s="55">
        <v>250000</v>
      </c>
      <c r="C12" s="55">
        <f>'[2]Income &amp; Exp '!$B$12</f>
        <v>300000</v>
      </c>
      <c r="D12" s="55">
        <f>[1]Income!$D$8</f>
        <v>300000</v>
      </c>
      <c r="E12" s="55">
        <f t="shared" si="0"/>
        <v>300000</v>
      </c>
      <c r="F12" s="55">
        <f t="shared" si="1"/>
        <v>313500</v>
      </c>
      <c r="G12" s="55">
        <f t="shared" ref="G12:H12" si="4">F12*(104.5/100)</f>
        <v>327607.5</v>
      </c>
      <c r="H12" s="55">
        <f t="shared" si="4"/>
        <v>342349.83749999997</v>
      </c>
    </row>
    <row r="13" spans="1:8" x14ac:dyDescent="0.25">
      <c r="A13" s="46" t="str">
        <f>[1]Income!A9</f>
        <v>Outstanding Debtors</v>
      </c>
      <c r="B13" s="55"/>
      <c r="C13" s="55">
        <f>'[2]Income &amp; Exp '!$B$16</f>
        <v>0</v>
      </c>
      <c r="D13" s="55">
        <f>[1]Income!$D9</f>
        <v>40000000</v>
      </c>
      <c r="E13" s="55">
        <f t="shared" si="0"/>
        <v>40000000</v>
      </c>
      <c r="F13" s="55">
        <v>18000000</v>
      </c>
      <c r="G13" s="55">
        <v>8000000</v>
      </c>
      <c r="H13" s="55">
        <v>3000000</v>
      </c>
    </row>
    <row r="14" spans="1:8" x14ac:dyDescent="0.25">
      <c r="A14" s="46" t="str">
        <f>[1]Income!A10</f>
        <v>Refuse Fees</v>
      </c>
      <c r="B14" s="55">
        <v>3049000</v>
      </c>
      <c r="C14" s="55">
        <f>'[2]Income &amp; Exp '!$B$9</f>
        <v>3293000</v>
      </c>
      <c r="D14" s="55">
        <f>[1]Income!$D10</f>
        <v>3870444</v>
      </c>
      <c r="E14" s="55">
        <f t="shared" si="0"/>
        <v>3870444</v>
      </c>
      <c r="F14" s="55">
        <f t="shared" si="1"/>
        <v>4044613.9799999995</v>
      </c>
      <c r="G14" s="55">
        <f t="shared" ref="G14:H14" si="5">F14*(104.5/100)</f>
        <v>4226621.6090999991</v>
      </c>
      <c r="H14" s="55">
        <f t="shared" si="5"/>
        <v>4416819.5815094989</v>
      </c>
    </row>
    <row r="15" spans="1:8" x14ac:dyDescent="0.25">
      <c r="A15" s="46" t="str">
        <f>[1]Income!A11</f>
        <v>Rentals</v>
      </c>
      <c r="B15" s="55">
        <v>598000</v>
      </c>
      <c r="C15" s="55">
        <f>'[2]Income &amp; Exp '!$B$14</f>
        <v>646000</v>
      </c>
      <c r="D15" s="55">
        <f>[1]Income!$D11</f>
        <v>471500</v>
      </c>
      <c r="E15" s="55">
        <f t="shared" si="0"/>
        <v>471500</v>
      </c>
      <c r="F15" s="55">
        <f t="shared" si="1"/>
        <v>492717.49999999994</v>
      </c>
      <c r="G15" s="55">
        <f t="shared" ref="G15:H15" si="6">F15*(104.5/100)</f>
        <v>514889.78749999992</v>
      </c>
      <c r="H15" s="55">
        <f t="shared" si="6"/>
        <v>538059.82793749985</v>
      </c>
    </row>
    <row r="16" spans="1:8" x14ac:dyDescent="0.25">
      <c r="A16" s="46" t="str">
        <f>[1]Income!A12</f>
        <v>Sewerage Fees</v>
      </c>
      <c r="B16" s="55">
        <v>3139000</v>
      </c>
      <c r="C16" s="55">
        <f>'[2]Income &amp; Exp '!$B$10</f>
        <v>3390000</v>
      </c>
      <c r="D16" s="55">
        <f>[1]Income!$D12</f>
        <v>6000000</v>
      </c>
      <c r="E16" s="55">
        <f t="shared" si="0"/>
        <v>6000000</v>
      </c>
      <c r="F16" s="55">
        <f t="shared" si="1"/>
        <v>6270000</v>
      </c>
      <c r="G16" s="55">
        <f t="shared" ref="G16:H16" si="7">F16*(104.5/100)</f>
        <v>6552150</v>
      </c>
      <c r="H16" s="55">
        <f t="shared" si="7"/>
        <v>6846996.75</v>
      </c>
    </row>
    <row r="17" spans="1:8" x14ac:dyDescent="0.25">
      <c r="A17" s="46" t="str">
        <f>[1]Income!A13</f>
        <v>Sundry</v>
      </c>
      <c r="B17" s="84">
        <v>10266000</v>
      </c>
      <c r="C17" s="55">
        <f>'[2]Income &amp; Exp '!$B$15</f>
        <v>1674000</v>
      </c>
      <c r="D17" s="55">
        <f>[1]Income!$D13</f>
        <v>1669908</v>
      </c>
      <c r="E17" s="55">
        <f t="shared" si="0"/>
        <v>1669908</v>
      </c>
      <c r="F17" s="55">
        <f t="shared" si="1"/>
        <v>1745053.8599999999</v>
      </c>
      <c r="G17" s="55">
        <f t="shared" ref="G17:H17" si="8">F17*(104.5/100)</f>
        <v>1823581.2836999998</v>
      </c>
      <c r="H17" s="55">
        <f t="shared" si="8"/>
        <v>1905642.4414664996</v>
      </c>
    </row>
    <row r="18" spans="1:8" x14ac:dyDescent="0.25">
      <c r="A18" s="46" t="str">
        <f>[1]Income!A14</f>
        <v>Water Sales</v>
      </c>
      <c r="B18" s="55">
        <v>4212000</v>
      </c>
      <c r="C18" s="55">
        <f>'[2]Income &amp; Exp '!$B$8</f>
        <v>4549000</v>
      </c>
      <c r="D18" s="55">
        <f>[1]Income!$D14</f>
        <v>7000000</v>
      </c>
      <c r="E18" s="55">
        <f t="shared" si="0"/>
        <v>7000000</v>
      </c>
      <c r="F18" s="55">
        <f t="shared" si="1"/>
        <v>7314999.9999999991</v>
      </c>
      <c r="G18" s="55">
        <f t="shared" ref="G18:H18" si="9">F18*(104.5/100)</f>
        <v>7644174.9999999981</v>
      </c>
      <c r="H18" s="55">
        <f t="shared" si="9"/>
        <v>7988162.8749999972</v>
      </c>
    </row>
    <row r="19" spans="1:8" x14ac:dyDescent="0.25">
      <c r="A19" s="46"/>
      <c r="B19" s="55"/>
      <c r="C19" s="55"/>
      <c r="D19" s="55"/>
      <c r="E19" s="55"/>
      <c r="F19" s="55"/>
      <c r="G19" s="55"/>
      <c r="H19" s="55"/>
    </row>
    <row r="20" spans="1:8" x14ac:dyDescent="0.25">
      <c r="A20" s="46" t="str">
        <f>[1]Income!A17</f>
        <v>Equitable Share</v>
      </c>
      <c r="B20" s="55">
        <v>31134000</v>
      </c>
      <c r="C20" s="55">
        <f>'[2]Income &amp; Exp '!$B$4</f>
        <v>36720000</v>
      </c>
      <c r="D20" s="55">
        <f>[1]Income!D17</f>
        <v>36720000</v>
      </c>
      <c r="E20" s="55">
        <f t="shared" si="0"/>
        <v>36720000</v>
      </c>
      <c r="F20" s="57">
        <v>47044000</v>
      </c>
      <c r="G20" s="55">
        <v>58041000</v>
      </c>
      <c r="H20" s="55">
        <f>G20*(104.4/100)</f>
        <v>60594804</v>
      </c>
    </row>
    <row r="21" spans="1:8" x14ac:dyDescent="0.25">
      <c r="A21" s="46" t="str">
        <f>[1]Income!A18</f>
        <v>FMG</v>
      </c>
      <c r="B21" s="55"/>
      <c r="C21" s="55">
        <v>500000</v>
      </c>
      <c r="D21" s="55">
        <f>[1]Income!D18</f>
        <v>500000</v>
      </c>
      <c r="E21" s="55">
        <f t="shared" si="0"/>
        <v>500000</v>
      </c>
      <c r="F21" s="57">
        <f>E21</f>
        <v>500000</v>
      </c>
      <c r="G21" s="57">
        <f t="shared" ref="G21:H21" si="10">F21</f>
        <v>500000</v>
      </c>
      <c r="H21" s="57">
        <f t="shared" si="10"/>
        <v>500000</v>
      </c>
    </row>
    <row r="22" spans="1:8" x14ac:dyDescent="0.25">
      <c r="A22" s="46" t="str">
        <f>[1]Income!A19</f>
        <v>MIG</v>
      </c>
      <c r="B22" s="55"/>
      <c r="C22" s="55">
        <f>'[2]Income &amp; Exp '!$B$6</f>
        <v>10131000</v>
      </c>
      <c r="D22" s="55">
        <f>[1]Income!D19</f>
        <v>10131000</v>
      </c>
      <c r="E22" s="55">
        <f t="shared" si="0"/>
        <v>10131000</v>
      </c>
      <c r="F22" s="57">
        <f>E22*(104.5/100)</f>
        <v>10586895</v>
      </c>
      <c r="G22" s="57">
        <f t="shared" ref="G22:H22" si="11">F22*(104.5/100)</f>
        <v>11063305.274999999</v>
      </c>
      <c r="H22" s="57">
        <f t="shared" si="11"/>
        <v>11561154.012374997</v>
      </c>
    </row>
    <row r="23" spans="1:8" x14ac:dyDescent="0.25">
      <c r="A23" s="46" t="str">
        <f>[1]Income!A20</f>
        <v>MSIG</v>
      </c>
      <c r="B23" s="55"/>
      <c r="C23" s="55">
        <v>735000</v>
      </c>
      <c r="D23" s="55">
        <f>[1]Income!D20</f>
        <v>735000</v>
      </c>
      <c r="E23" s="55">
        <f t="shared" si="0"/>
        <v>735000</v>
      </c>
      <c r="F23" s="57">
        <f>E23</f>
        <v>735000</v>
      </c>
      <c r="G23" s="57">
        <f t="shared" ref="G23:H23" si="12">F23</f>
        <v>735000</v>
      </c>
      <c r="H23" s="57">
        <f t="shared" si="12"/>
        <v>735000</v>
      </c>
    </row>
    <row r="24" spans="1:8" x14ac:dyDescent="0.25">
      <c r="A24" s="46" t="str">
        <f>[1]Income!A21</f>
        <v>Subsidies: Dept of Health</v>
      </c>
      <c r="B24" s="55"/>
      <c r="C24" s="55">
        <v>0</v>
      </c>
      <c r="D24" s="55">
        <f>[1]Income!D21</f>
        <v>210000</v>
      </c>
      <c r="E24" s="55">
        <f t="shared" si="0"/>
        <v>210000</v>
      </c>
      <c r="F24" s="57">
        <v>0</v>
      </c>
      <c r="G24" s="55">
        <v>0</v>
      </c>
      <c r="H24" s="55">
        <v>0</v>
      </c>
    </row>
    <row r="25" spans="1:8" x14ac:dyDescent="0.25">
      <c r="A25" s="46" t="str">
        <f>[1]Income!A22</f>
        <v>Umsubomvu Youth Grant</v>
      </c>
      <c r="B25" s="55"/>
      <c r="C25" s="55">
        <v>0</v>
      </c>
      <c r="D25" s="55">
        <f>[1]Income!D22</f>
        <v>695000</v>
      </c>
      <c r="E25" s="55">
        <f t="shared" si="0"/>
        <v>695000</v>
      </c>
      <c r="F25" s="57">
        <f>E25</f>
        <v>695000</v>
      </c>
      <c r="G25" s="57">
        <f t="shared" ref="G25:H25" si="13">F25</f>
        <v>695000</v>
      </c>
      <c r="H25" s="57">
        <f t="shared" si="13"/>
        <v>695000</v>
      </c>
    </row>
    <row r="26" spans="1:8" x14ac:dyDescent="0.25">
      <c r="A26" s="46"/>
      <c r="B26" s="55"/>
      <c r="C26" s="55"/>
      <c r="D26" s="55"/>
      <c r="E26" s="55"/>
      <c r="F26" s="55"/>
      <c r="G26" s="55"/>
      <c r="H26" s="55"/>
    </row>
    <row r="27" spans="1:8" x14ac:dyDescent="0.25">
      <c r="A27" s="46" t="str">
        <f>[1]Income!A25</f>
        <v>DBSA Loan</v>
      </c>
      <c r="B27" s="55"/>
      <c r="C27" s="55">
        <f>'[2]Income &amp; Exp '!$B$13</f>
        <v>8600000</v>
      </c>
      <c r="D27" s="55">
        <f>[1]Income!D25</f>
        <v>8600000</v>
      </c>
      <c r="E27" s="55">
        <f t="shared" si="0"/>
        <v>8600000</v>
      </c>
      <c r="F27" s="56">
        <v>5000000</v>
      </c>
      <c r="G27" s="55">
        <v>3000000</v>
      </c>
      <c r="H27" s="55">
        <v>2000000</v>
      </c>
    </row>
    <row r="28" spans="1:8" ht="13.8" thickBot="1" x14ac:dyDescent="0.3">
      <c r="A28" s="48"/>
      <c r="B28" s="63"/>
      <c r="C28" s="63"/>
      <c r="D28" s="63"/>
      <c r="E28" s="63"/>
      <c r="F28" s="63"/>
      <c r="G28" s="63"/>
      <c r="H28" s="63"/>
    </row>
    <row r="29" spans="1:8" ht="13.8" thickBot="1" x14ac:dyDescent="0.3">
      <c r="A29" s="64" t="s">
        <v>56</v>
      </c>
      <c r="B29" s="83">
        <f>SUM(B9:B18,B20:B25,B27)</f>
        <v>65891000</v>
      </c>
      <c r="C29" s="83">
        <f t="shared" ref="C29:H29" si="14">SUM(C9:C18,C20:C25,C27)</f>
        <v>84840000</v>
      </c>
      <c r="D29" s="83">
        <f t="shared" si="14"/>
        <v>138968852</v>
      </c>
      <c r="E29" s="83">
        <f t="shared" si="14"/>
        <v>138968852</v>
      </c>
      <c r="F29" s="83">
        <f t="shared" si="14"/>
        <v>125800750.34</v>
      </c>
      <c r="G29" s="83">
        <f t="shared" si="14"/>
        <v>127219954.10530001</v>
      </c>
      <c r="H29" s="83">
        <f t="shared" si="14"/>
        <v>126304961.0400385</v>
      </c>
    </row>
    <row r="30" spans="1:8" x14ac:dyDescent="0.25">
      <c r="B30" t="s">
        <v>18</v>
      </c>
    </row>
    <row r="31" spans="1:8" x14ac:dyDescent="0.25">
      <c r="A31" s="42" t="s">
        <v>40</v>
      </c>
    </row>
    <row r="32" spans="1:8" x14ac:dyDescent="0.25">
      <c r="A32" s="43" t="s">
        <v>66</v>
      </c>
    </row>
    <row r="33" spans="1:8" x14ac:dyDescent="0.25">
      <c r="A33" s="43" t="s">
        <v>67</v>
      </c>
      <c r="E33" s="20"/>
      <c r="F33" s="20"/>
      <c r="G33" s="20"/>
      <c r="H33" s="20"/>
    </row>
    <row r="34" spans="1:8" x14ac:dyDescent="0.25">
      <c r="A34" s="43" t="s">
        <v>68</v>
      </c>
    </row>
    <row r="35" spans="1:8" x14ac:dyDescent="0.25">
      <c r="A35" s="43" t="s">
        <v>69</v>
      </c>
    </row>
    <row r="36" spans="1:8" x14ac:dyDescent="0.25">
      <c r="A36" s="43" t="s">
        <v>70</v>
      </c>
    </row>
    <row r="37" spans="1:8" x14ac:dyDescent="0.25">
      <c r="A37" s="43" t="s">
        <v>71</v>
      </c>
    </row>
    <row r="38" spans="1:8" x14ac:dyDescent="0.25">
      <c r="A38" s="43" t="s">
        <v>72</v>
      </c>
    </row>
    <row r="40" spans="1:8" x14ac:dyDescent="0.25">
      <c r="A40" s="42" t="s">
        <v>37</v>
      </c>
    </row>
    <row r="41" spans="1:8" x14ac:dyDescent="0.25">
      <c r="A41" s="43" t="s">
        <v>42</v>
      </c>
    </row>
    <row r="42" spans="1:8" x14ac:dyDescent="0.25">
      <c r="A42" s="43" t="s">
        <v>41</v>
      </c>
    </row>
    <row r="43" spans="1:8" x14ac:dyDescent="0.25">
      <c r="A43" s="43" t="s">
        <v>47</v>
      </c>
    </row>
    <row r="44" spans="1:8" x14ac:dyDescent="0.25">
      <c r="A44" s="43" t="s">
        <v>54</v>
      </c>
    </row>
    <row r="45" spans="1:8" x14ac:dyDescent="0.25">
      <c r="A45" s="43" t="s">
        <v>57</v>
      </c>
    </row>
    <row r="46" spans="1:8" x14ac:dyDescent="0.25">
      <c r="A46" t="s">
        <v>58</v>
      </c>
    </row>
  </sheetData>
  <mergeCells count="2">
    <mergeCell ref="C4:E4"/>
    <mergeCell ref="A1:H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view="pageBreakPreview" zoomScaleNormal="100" zoomScaleSheetLayoutView="100" workbookViewId="0">
      <selection activeCell="A19" sqref="A19"/>
    </sheetView>
  </sheetViews>
  <sheetFormatPr defaultRowHeight="13.2" x14ac:dyDescent="0.25"/>
  <cols>
    <col min="1" max="1" width="49.5546875" customWidth="1"/>
    <col min="2" max="2" width="18.33203125" style="17" bestFit="1" customWidth="1"/>
    <col min="3" max="3" width="20.5546875" style="17" bestFit="1" customWidth="1"/>
    <col min="4" max="5" width="20.33203125" style="17" bestFit="1" customWidth="1"/>
    <col min="6" max="6" width="20.44140625" style="17" bestFit="1" customWidth="1"/>
    <col min="7" max="8" width="20.44140625" style="17" customWidth="1"/>
    <col min="10" max="10" width="26.109375" bestFit="1" customWidth="1"/>
    <col min="11" max="17" width="10.6640625" style="17" customWidth="1"/>
  </cols>
  <sheetData>
    <row r="1" spans="1:17" ht="18" thickBot="1" x14ac:dyDescent="0.35">
      <c r="A1" s="92" t="str">
        <f>' Schedule 1 - Rev by Source'!A1:H1</f>
        <v>MAFUBE LOCAL MUNICIPALITY 2008/09 ADJUSTMENT BUDGET</v>
      </c>
      <c r="B1" s="93"/>
      <c r="C1" s="93"/>
      <c r="D1" s="93"/>
      <c r="E1" s="93"/>
      <c r="F1" s="93"/>
      <c r="G1" s="93"/>
      <c r="H1" s="94"/>
    </row>
    <row r="2" spans="1:17" ht="3.75" customHeight="1" thickBot="1" x14ac:dyDescent="0.3">
      <c r="A2" s="98"/>
      <c r="B2" s="98"/>
      <c r="C2" s="98"/>
      <c r="D2" s="98"/>
      <c r="E2" s="98"/>
      <c r="F2" s="98"/>
      <c r="G2" s="98"/>
      <c r="H2" s="98"/>
    </row>
    <row r="3" spans="1:17" ht="13.8" thickBot="1" x14ac:dyDescent="0.3">
      <c r="A3" s="53"/>
      <c r="B3" s="52" t="str">
        <f>' Schedule 1 - Rev by Source'!B3</f>
        <v>Preceding Year</v>
      </c>
      <c r="C3" s="95" t="str">
        <f>' Schedule 1 - Rev by Source'!C3</f>
        <v>Current Year</v>
      </c>
      <c r="D3" s="96"/>
      <c r="E3" s="97"/>
      <c r="F3" s="95" t="str">
        <f>' Schedule 1 - Rev by Source'!F3</f>
        <v>Medium Term Revenue and Expenditure Framework</v>
      </c>
      <c r="G3" s="96"/>
      <c r="H3" s="97"/>
    </row>
    <row r="4" spans="1:17" x14ac:dyDescent="0.25">
      <c r="A4" s="6" t="s">
        <v>33</v>
      </c>
      <c r="B4" s="45" t="str">
        <f>' Schedule 1 - Rev by Source'!B4</f>
        <v>2007/08</v>
      </c>
      <c r="C4" s="89" t="str">
        <f>' Schedule 1 - Rev by Source'!C4</f>
        <v>2008/09</v>
      </c>
      <c r="D4" s="90"/>
      <c r="E4" s="91"/>
      <c r="F4" s="39" t="str">
        <f>' Schedule 1 - Rev by Source'!F4</f>
        <v>Budget Year</v>
      </c>
      <c r="G4" s="6" t="str">
        <f>' Schedule 1 - Rev by Source'!G4</f>
        <v>Budget Year +1</v>
      </c>
      <c r="H4" s="6" t="str">
        <f>' Schedule 1 - Rev by Source'!H4</f>
        <v>Budget Year +2</v>
      </c>
    </row>
    <row r="5" spans="1:17" x14ac:dyDescent="0.25">
      <c r="A5" s="2"/>
      <c r="B5" s="13"/>
      <c r="C5" s="15"/>
      <c r="D5" s="14"/>
      <c r="E5" s="12"/>
      <c r="F5" s="44" t="str">
        <f>' Schedule 1 - Rev by Source'!F5</f>
        <v>2009/10</v>
      </c>
      <c r="G5" s="44" t="str">
        <f>' Schedule 1 - Rev by Source'!G5</f>
        <v>2010/11</v>
      </c>
      <c r="H5" s="44" t="str">
        <f>' Schedule 1 - Rev by Source'!H5</f>
        <v>2011/12</v>
      </c>
    </row>
    <row r="6" spans="1:17" x14ac:dyDescent="0.25">
      <c r="A6" s="6" t="s">
        <v>19</v>
      </c>
      <c r="B6" s="8" t="str">
        <f>' Schedule 1 - Rev by Source'!B6</f>
        <v>Actual</v>
      </c>
      <c r="C6" s="1" t="str">
        <f>' Schedule 1 - Rev by Source'!C6</f>
        <v>Approved Budget</v>
      </c>
      <c r="D6" s="1" t="str">
        <f>' Schedule 1 - Rev by Source'!D6</f>
        <v>Adjusted Budget</v>
      </c>
      <c r="E6" s="7" t="str">
        <f>' Schedule 1 - Rev by Source'!E6</f>
        <v>Full Year Forecast</v>
      </c>
      <c r="F6" s="7" t="str">
        <f>' Schedule 1 - Rev by Source'!F6</f>
        <v>Budget</v>
      </c>
      <c r="G6" s="7" t="str">
        <f>' Schedule 1 - Rev by Source'!G6</f>
        <v>Budget</v>
      </c>
      <c r="H6" s="7" t="str">
        <f>' Schedule 1 - Rev by Source'!H6</f>
        <v>Budget</v>
      </c>
    </row>
    <row r="7" spans="1:17" ht="13.8" thickBot="1" x14ac:dyDescent="0.3">
      <c r="A7" s="59"/>
      <c r="B7" s="60" t="str">
        <f>' Schedule 1 - Rev by Source'!B7</f>
        <v>A</v>
      </c>
      <c r="C7" s="61" t="str">
        <f>' Schedule 1 - Rev by Source'!C7</f>
        <v>B</v>
      </c>
      <c r="D7" s="61" t="str">
        <f>' Schedule 1 - Rev by Source'!D7</f>
        <v>C</v>
      </c>
      <c r="E7" s="61" t="str">
        <f>' Schedule 1 - Rev by Source'!E7</f>
        <v>D</v>
      </c>
      <c r="F7" s="61" t="str">
        <f>' Schedule 1 - Rev by Source'!F7</f>
        <v>E</v>
      </c>
      <c r="G7" s="62" t="str">
        <f>' Schedule 1 - Rev by Source'!G7</f>
        <v>F</v>
      </c>
      <c r="H7" s="62" t="str">
        <f>' Schedule 1 - Rev by Source'!H7</f>
        <v>G</v>
      </c>
      <c r="J7" s="22"/>
    </row>
    <row r="8" spans="1:17" x14ac:dyDescent="0.25">
      <c r="A8" s="47" t="s">
        <v>75</v>
      </c>
      <c r="B8" s="68">
        <v>3868000</v>
      </c>
      <c r="C8" s="68">
        <v>4117000</v>
      </c>
      <c r="D8" s="68">
        <f>[1]OPEX!$D$4+[1]OPEX!$D$11+[1]OPEX!$D$22</f>
        <v>7992054.1483922666</v>
      </c>
      <c r="E8" s="68">
        <f>D8</f>
        <v>7992054.1483922666</v>
      </c>
      <c r="F8" s="82">
        <f>E8*(104.5/100)</f>
        <v>8351696.5850699181</v>
      </c>
      <c r="G8" s="82">
        <f t="shared" ref="G8:H21" si="0">F8*(104.5/100)</f>
        <v>8727522.9313980639</v>
      </c>
      <c r="H8" s="82">
        <f t="shared" si="0"/>
        <v>9120261.4633109756</v>
      </c>
      <c r="K8" s="18"/>
      <c r="L8" s="19"/>
      <c r="M8" s="19"/>
      <c r="N8" s="18"/>
      <c r="O8" s="18"/>
      <c r="P8" s="18"/>
      <c r="Q8" s="18"/>
    </row>
    <row r="9" spans="1:17" x14ac:dyDescent="0.25">
      <c r="A9" s="58" t="s">
        <v>76</v>
      </c>
      <c r="B9" s="57">
        <v>9350000</v>
      </c>
      <c r="C9" s="55">
        <v>10951000</v>
      </c>
      <c r="D9" s="55">
        <f>[1]OPEX!$D$35+[1]OPEX!$D$63+[1]OPEX!$D$78+[1]OPEX!$D$110-[1]OPEX!$D$118-[1]OPEX!$D$119-[1]OPEX!$D$113</f>
        <v>55030043.686484665</v>
      </c>
      <c r="E9" s="68">
        <f t="shared" ref="E9:E21" si="1">D9</f>
        <v>55030043.686484665</v>
      </c>
      <c r="F9" s="82">
        <f t="shared" ref="F9:F21" si="2">E9*(104.5/100)</f>
        <v>57506395.652376473</v>
      </c>
      <c r="G9" s="82">
        <f t="shared" si="0"/>
        <v>60094183.456733413</v>
      </c>
      <c r="H9" s="82">
        <f t="shared" si="0"/>
        <v>62798421.712286413</v>
      </c>
    </row>
    <row r="10" spans="1:17" x14ac:dyDescent="0.25">
      <c r="A10" s="46" t="s">
        <v>77</v>
      </c>
      <c r="B10" s="55">
        <v>0</v>
      </c>
      <c r="C10" s="55">
        <v>0</v>
      </c>
      <c r="D10" s="55">
        <f>[1]OPEX!$D$50</f>
        <v>6129574.8625541916</v>
      </c>
      <c r="E10" s="68">
        <f t="shared" si="1"/>
        <v>6129574.8625541916</v>
      </c>
      <c r="F10" s="82">
        <f t="shared" si="2"/>
        <v>6405405.7313691294</v>
      </c>
      <c r="G10" s="82">
        <f t="shared" si="0"/>
        <v>6693648.9892807398</v>
      </c>
      <c r="H10" s="82">
        <f t="shared" si="0"/>
        <v>6994863.1937983725</v>
      </c>
    </row>
    <row r="11" spans="1:17" x14ac:dyDescent="0.25">
      <c r="A11" s="58" t="s">
        <v>78</v>
      </c>
      <c r="B11" s="55">
        <v>0</v>
      </c>
      <c r="C11" s="55">
        <v>0</v>
      </c>
      <c r="D11" s="55">
        <v>0</v>
      </c>
      <c r="E11" s="68">
        <f t="shared" si="1"/>
        <v>0</v>
      </c>
      <c r="F11" s="82">
        <f t="shared" si="2"/>
        <v>0</v>
      </c>
      <c r="G11" s="82">
        <f t="shared" si="0"/>
        <v>0</v>
      </c>
      <c r="H11" s="82">
        <f t="shared" si="0"/>
        <v>0</v>
      </c>
    </row>
    <row r="12" spans="1:17" x14ac:dyDescent="0.25">
      <c r="A12" s="58" t="s">
        <v>79</v>
      </c>
      <c r="B12" s="55">
        <v>5713000</v>
      </c>
      <c r="C12" s="55">
        <v>6080000</v>
      </c>
      <c r="D12" s="55">
        <f>[1]OPEX!$D$94-[1]OPEX!$D$106</f>
        <v>10379781.76614454</v>
      </c>
      <c r="E12" s="68">
        <f t="shared" si="1"/>
        <v>10379781.76614454</v>
      </c>
      <c r="F12" s="82">
        <f t="shared" si="2"/>
        <v>10846871.945621043</v>
      </c>
      <c r="G12" s="82">
        <f t="shared" si="0"/>
        <v>11334981.18317399</v>
      </c>
      <c r="H12" s="82">
        <f t="shared" si="0"/>
        <v>11845055.336416818</v>
      </c>
    </row>
    <row r="13" spans="1:17" x14ac:dyDescent="0.25">
      <c r="A13" s="58" t="s">
        <v>80</v>
      </c>
      <c r="B13" s="55">
        <v>225000</v>
      </c>
      <c r="C13" s="55">
        <v>239000</v>
      </c>
      <c r="D13" s="55">
        <v>0</v>
      </c>
      <c r="E13" s="68">
        <f t="shared" si="1"/>
        <v>0</v>
      </c>
      <c r="F13" s="82">
        <f t="shared" si="2"/>
        <v>0</v>
      </c>
      <c r="G13" s="82">
        <f t="shared" si="0"/>
        <v>0</v>
      </c>
      <c r="H13" s="82">
        <f t="shared" si="0"/>
        <v>0</v>
      </c>
    </row>
    <row r="14" spans="1:17" x14ac:dyDescent="0.25">
      <c r="A14" s="58" t="s">
        <v>81</v>
      </c>
      <c r="B14" s="55">
        <v>0</v>
      </c>
      <c r="C14" s="55">
        <v>0</v>
      </c>
      <c r="D14" s="55">
        <v>0</v>
      </c>
      <c r="E14" s="68">
        <f t="shared" si="1"/>
        <v>0</v>
      </c>
      <c r="F14" s="82">
        <f t="shared" si="2"/>
        <v>0</v>
      </c>
      <c r="G14" s="82">
        <f t="shared" si="0"/>
        <v>0</v>
      </c>
      <c r="H14" s="82">
        <f t="shared" si="0"/>
        <v>0</v>
      </c>
    </row>
    <row r="15" spans="1:17" x14ac:dyDescent="0.25">
      <c r="A15" s="46" t="s">
        <v>82</v>
      </c>
      <c r="B15" s="55">
        <v>0</v>
      </c>
      <c r="C15" s="55">
        <v>0</v>
      </c>
      <c r="D15" s="55">
        <v>0</v>
      </c>
      <c r="E15" s="68">
        <f t="shared" si="1"/>
        <v>0</v>
      </c>
      <c r="F15" s="82">
        <f t="shared" si="2"/>
        <v>0</v>
      </c>
      <c r="G15" s="82">
        <f t="shared" si="0"/>
        <v>0</v>
      </c>
      <c r="H15" s="82">
        <f t="shared" si="0"/>
        <v>0</v>
      </c>
    </row>
    <row r="16" spans="1:17" x14ac:dyDescent="0.25">
      <c r="A16" s="86" t="s">
        <v>83</v>
      </c>
      <c r="B16" s="87">
        <v>0</v>
      </c>
      <c r="C16" s="87">
        <v>0</v>
      </c>
      <c r="D16" s="87">
        <v>0</v>
      </c>
      <c r="E16" s="68">
        <f t="shared" si="1"/>
        <v>0</v>
      </c>
      <c r="F16" s="82">
        <f t="shared" si="2"/>
        <v>0</v>
      </c>
      <c r="G16" s="82">
        <f t="shared" si="0"/>
        <v>0</v>
      </c>
      <c r="H16" s="82">
        <f t="shared" si="0"/>
        <v>0</v>
      </c>
    </row>
    <row r="17" spans="1:17" x14ac:dyDescent="0.25">
      <c r="A17" s="46" t="s">
        <v>84</v>
      </c>
      <c r="B17" s="55">
        <v>3163000</v>
      </c>
      <c r="C17" s="55">
        <v>3366000</v>
      </c>
      <c r="D17" s="55">
        <f>[1]OPEX!$D$106</f>
        <v>150000</v>
      </c>
      <c r="E17" s="68">
        <f t="shared" si="1"/>
        <v>150000</v>
      </c>
      <c r="F17" s="82">
        <f t="shared" si="2"/>
        <v>156750</v>
      </c>
      <c r="G17" s="82">
        <f t="shared" si="0"/>
        <v>163803.75</v>
      </c>
      <c r="H17" s="82">
        <f t="shared" si="0"/>
        <v>171174.91874999998</v>
      </c>
    </row>
    <row r="18" spans="1:17" x14ac:dyDescent="0.25">
      <c r="A18" s="46" t="s">
        <v>85</v>
      </c>
      <c r="B18" s="55">
        <v>4210000</v>
      </c>
      <c r="C18" s="55">
        <v>4481000</v>
      </c>
      <c r="D18" s="55">
        <f>[1]OPEX!$D$118</f>
        <v>300000</v>
      </c>
      <c r="E18" s="68">
        <f t="shared" si="1"/>
        <v>300000</v>
      </c>
      <c r="F18" s="82">
        <f t="shared" si="2"/>
        <v>313500</v>
      </c>
      <c r="G18" s="82">
        <f t="shared" si="0"/>
        <v>327607.5</v>
      </c>
      <c r="H18" s="82">
        <f t="shared" si="0"/>
        <v>342349.83749999997</v>
      </c>
    </row>
    <row r="19" spans="1:17" x14ac:dyDescent="0.25">
      <c r="A19" s="46" t="s">
        <v>86</v>
      </c>
      <c r="B19" s="55">
        <v>5918000</v>
      </c>
      <c r="C19" s="55">
        <v>7437000</v>
      </c>
      <c r="D19" s="55">
        <v>0</v>
      </c>
      <c r="E19" s="68">
        <f t="shared" si="1"/>
        <v>0</v>
      </c>
      <c r="F19" s="82">
        <f t="shared" si="2"/>
        <v>0</v>
      </c>
      <c r="G19" s="82">
        <f t="shared" si="0"/>
        <v>0</v>
      </c>
      <c r="H19" s="82">
        <f t="shared" si="0"/>
        <v>0</v>
      </c>
    </row>
    <row r="20" spans="1:17" x14ac:dyDescent="0.25">
      <c r="A20" s="46" t="s">
        <v>87</v>
      </c>
      <c r="B20" s="55">
        <v>6588000</v>
      </c>
      <c r="C20" s="55">
        <v>7012000</v>
      </c>
      <c r="D20" s="55">
        <f>[1]OPEX!$D$119</f>
        <v>3360000</v>
      </c>
      <c r="E20" s="68">
        <f t="shared" si="1"/>
        <v>3360000</v>
      </c>
      <c r="F20" s="82">
        <f t="shared" si="2"/>
        <v>3511199.9999999995</v>
      </c>
      <c r="G20" s="82">
        <f t="shared" si="0"/>
        <v>3669203.9999999991</v>
      </c>
      <c r="H20" s="82">
        <f t="shared" si="0"/>
        <v>3834318.1799999988</v>
      </c>
    </row>
    <row r="21" spans="1:17" ht="13.8" thickBot="1" x14ac:dyDescent="0.3">
      <c r="A21" s="48" t="s">
        <v>88</v>
      </c>
      <c r="B21" s="63">
        <v>15364000</v>
      </c>
      <c r="C21" s="63">
        <v>16352000</v>
      </c>
      <c r="D21" s="63">
        <f>[1]OPEX!$D$113</f>
        <v>27600000</v>
      </c>
      <c r="E21" s="68">
        <f t="shared" si="1"/>
        <v>27600000</v>
      </c>
      <c r="F21" s="82">
        <f t="shared" si="2"/>
        <v>28841999.999999996</v>
      </c>
      <c r="G21" s="82">
        <f t="shared" si="0"/>
        <v>30139889.999999993</v>
      </c>
      <c r="H21" s="82">
        <f t="shared" si="0"/>
        <v>31496185.04999999</v>
      </c>
    </row>
    <row r="22" spans="1:17" ht="13.8" thickBot="1" x14ac:dyDescent="0.3">
      <c r="A22" s="59" t="s">
        <v>19</v>
      </c>
      <c r="B22" s="69">
        <f>SUM(B8:B21)</f>
        <v>54399000</v>
      </c>
      <c r="C22" s="69">
        <f t="shared" ref="C22:H22" si="3">SUM(C8:C21)</f>
        <v>60035000</v>
      </c>
      <c r="D22" s="69">
        <f t="shared" si="3"/>
        <v>110941454.46357566</v>
      </c>
      <c r="E22" s="69">
        <f t="shared" si="3"/>
        <v>110941454.46357566</v>
      </c>
      <c r="F22" s="69">
        <f t="shared" si="3"/>
        <v>115933819.91443656</v>
      </c>
      <c r="G22" s="69">
        <f t="shared" si="3"/>
        <v>121150841.81058618</v>
      </c>
      <c r="H22" s="69">
        <f t="shared" si="3"/>
        <v>126602629.69206256</v>
      </c>
      <c r="K22" s="18"/>
      <c r="L22" s="19"/>
      <c r="M22" s="19"/>
      <c r="N22" s="18"/>
      <c r="O22" s="18"/>
      <c r="P22" s="18"/>
      <c r="Q22" s="18"/>
    </row>
    <row r="24" spans="1:17" x14ac:dyDescent="0.25">
      <c r="A24" s="42" t="s">
        <v>40</v>
      </c>
    </row>
    <row r="25" spans="1:17" x14ac:dyDescent="0.25">
      <c r="A25" s="43" t="str">
        <f>' Schedule 1 - Rev by Source'!A32</f>
        <v>A. The actual for 2007/08 as per the 2007/08 Budget.  The financial statements for the 2007/08 has not been prepared yet.</v>
      </c>
    </row>
    <row r="26" spans="1:17" x14ac:dyDescent="0.25">
      <c r="A26" s="43" t="str">
        <f>' Schedule 1 - Rev by Source'!A33</f>
        <v>B. The original budget approved by council for the 2008/09 budget year.</v>
      </c>
    </row>
    <row r="27" spans="1:17" x14ac:dyDescent="0.25">
      <c r="A27" s="43" t="str">
        <f>' Schedule 1 - Rev by Source'!A34</f>
        <v>C. The budget for 2008/09 budget year to be adjusted by council resolution in terms of section 28 of the MFMA.</v>
      </c>
      <c r="B27" s="27"/>
      <c r="C27" s="28"/>
      <c r="D27" s="28"/>
      <c r="E27" s="28"/>
      <c r="F27" s="28"/>
      <c r="G27" s="27"/>
      <c r="H27" s="27"/>
    </row>
    <row r="28" spans="1:17" x14ac:dyDescent="0.25">
      <c r="A28" s="43" t="str">
        <f>' Schedule 1 - Rev by Source'!A35</f>
        <v>D. An estimate of final actual figures (pre audit) for the 2008/09 budget year at the point in time of preparing the budget for the 2009/10 budget year. This may differ from C.</v>
      </c>
      <c r="B28" s="30"/>
      <c r="C28" s="31"/>
      <c r="D28" s="28"/>
      <c r="E28" s="28"/>
      <c r="F28" s="30"/>
      <c r="G28" s="30"/>
      <c r="H28" s="30"/>
      <c r="J28" s="23"/>
      <c r="K28" s="21"/>
      <c r="L28" s="21"/>
      <c r="M28" s="21"/>
      <c r="N28" s="21"/>
      <c r="O28" s="21"/>
      <c r="P28" s="21"/>
      <c r="Q28" s="21"/>
    </row>
    <row r="29" spans="1:17" x14ac:dyDescent="0.25">
      <c r="A29" s="43" t="str">
        <f>' Schedule 1 - Rev by Source'!A36</f>
        <v>E. The amount to be appropriated for the 2009/10 budget year.</v>
      </c>
      <c r="B29" s="28"/>
      <c r="C29" s="27"/>
      <c r="D29" s="27"/>
      <c r="E29" s="28"/>
      <c r="F29" s="28"/>
      <c r="G29" s="28"/>
      <c r="H29" s="28"/>
    </row>
    <row r="30" spans="1:17" x14ac:dyDescent="0.25">
      <c r="A30" s="43" t="str">
        <f>' Schedule 1 - Rev by Source'!A37</f>
        <v>F. The indicative projection for 2010/11</v>
      </c>
      <c r="B30" s="27"/>
      <c r="C30" s="27"/>
      <c r="D30" s="27"/>
      <c r="E30" s="27"/>
      <c r="F30" s="27"/>
      <c r="G30" s="27"/>
      <c r="H30" s="27"/>
    </row>
    <row r="31" spans="1:17" x14ac:dyDescent="0.25">
      <c r="A31" s="43" t="str">
        <f>' Schedule 1 - Rev by Source'!A38</f>
        <v>G. The indicative projection for 2011/12</v>
      </c>
      <c r="B31" s="32"/>
      <c r="C31" s="27"/>
      <c r="D31" s="27"/>
      <c r="E31" s="27"/>
      <c r="F31" s="27"/>
      <c r="G31" s="32"/>
      <c r="H31" s="32"/>
    </row>
    <row r="32" spans="1:17" x14ac:dyDescent="0.25">
      <c r="B32" s="33"/>
      <c r="C32" s="33"/>
      <c r="D32" s="33"/>
      <c r="E32" s="33"/>
      <c r="F32" s="33"/>
      <c r="G32" s="33"/>
      <c r="H32" s="33"/>
    </row>
    <row r="33" spans="1:8" x14ac:dyDescent="0.25">
      <c r="A33" s="42" t="s">
        <v>37</v>
      </c>
      <c r="B33" s="35"/>
      <c r="C33" s="26"/>
      <c r="D33" s="26"/>
      <c r="E33" s="26"/>
      <c r="F33" s="26"/>
      <c r="G33" s="26"/>
      <c r="H33" s="26"/>
    </row>
    <row r="34" spans="1:8" x14ac:dyDescent="0.25">
      <c r="A34" s="43" t="s">
        <v>49</v>
      </c>
      <c r="B34" s="26"/>
      <c r="C34" s="26"/>
      <c r="D34" s="26"/>
      <c r="E34" s="26"/>
      <c r="F34" s="26"/>
      <c r="G34" s="26"/>
      <c r="H34" s="26"/>
    </row>
    <row r="35" spans="1:8" x14ac:dyDescent="0.25">
      <c r="A35" s="43" t="s">
        <v>52</v>
      </c>
      <c r="B35" s="26"/>
      <c r="C35" s="26"/>
      <c r="D35" s="26"/>
      <c r="E35" s="26"/>
      <c r="F35" s="26"/>
      <c r="G35" s="26"/>
      <c r="H35" s="26"/>
    </row>
    <row r="36" spans="1:8" x14ac:dyDescent="0.25">
      <c r="A36" s="43" t="s">
        <v>50</v>
      </c>
      <c r="B36" s="26"/>
      <c r="C36" s="26"/>
      <c r="D36" s="26"/>
      <c r="E36" s="26"/>
      <c r="F36" s="26"/>
      <c r="G36" s="26"/>
      <c r="H36" s="26"/>
    </row>
    <row r="37" spans="1:8" x14ac:dyDescent="0.25">
      <c r="A37" s="43" t="s">
        <v>51</v>
      </c>
      <c r="B37" s="26"/>
      <c r="C37" s="26"/>
      <c r="D37" s="26"/>
      <c r="E37" s="26"/>
      <c r="F37" s="26"/>
      <c r="G37" s="26"/>
      <c r="H37" s="26"/>
    </row>
    <row r="38" spans="1:8" x14ac:dyDescent="0.25">
      <c r="A38" t="s">
        <v>59</v>
      </c>
      <c r="B38" s="26"/>
      <c r="C38" s="26"/>
      <c r="D38" s="26"/>
      <c r="E38" s="26"/>
      <c r="F38" s="26"/>
      <c r="G38" s="26"/>
      <c r="H38" s="26"/>
    </row>
    <row r="39" spans="1:8" x14ac:dyDescent="0.25">
      <c r="B39" s="26"/>
      <c r="C39" s="26"/>
      <c r="D39" s="26"/>
      <c r="E39" s="26"/>
      <c r="F39" s="26"/>
      <c r="G39" s="26"/>
      <c r="H39" s="26"/>
    </row>
    <row r="40" spans="1:8" x14ac:dyDescent="0.25">
      <c r="B40" s="26"/>
      <c r="C40" s="26"/>
      <c r="D40" s="26"/>
      <c r="E40" s="26"/>
      <c r="F40" s="26"/>
      <c r="G40" s="26"/>
      <c r="H40" s="26"/>
    </row>
    <row r="41" spans="1:8" x14ac:dyDescent="0.25">
      <c r="A41" s="25"/>
      <c r="B41" s="26"/>
      <c r="C41" s="26"/>
      <c r="D41" s="26"/>
      <c r="E41" s="26"/>
      <c r="F41" s="26"/>
      <c r="G41" s="26"/>
      <c r="H41" s="26"/>
    </row>
    <row r="42" spans="1:8" x14ac:dyDescent="0.25">
      <c r="A42" s="25"/>
      <c r="B42" s="26"/>
      <c r="C42" s="26"/>
      <c r="D42" s="26"/>
      <c r="E42" s="26"/>
      <c r="F42" s="26"/>
      <c r="G42" s="26"/>
      <c r="H42" s="26"/>
    </row>
    <row r="43" spans="1:8" x14ac:dyDescent="0.25">
      <c r="A43" s="34"/>
      <c r="B43" s="26"/>
      <c r="C43" s="26"/>
      <c r="D43" s="26"/>
      <c r="E43" s="26"/>
      <c r="F43" s="26"/>
      <c r="G43" s="26"/>
      <c r="H43" s="26"/>
    </row>
    <row r="44" spans="1:8" x14ac:dyDescent="0.25">
      <c r="A44" s="34"/>
      <c r="B44" s="26"/>
      <c r="C44" s="26"/>
      <c r="D44" s="26"/>
      <c r="E44" s="26"/>
      <c r="F44" s="26"/>
      <c r="G44" s="26"/>
      <c r="H44" s="26"/>
    </row>
    <row r="45" spans="1:8" x14ac:dyDescent="0.25">
      <c r="A45" s="34"/>
      <c r="B45" s="26"/>
      <c r="C45" s="26"/>
      <c r="D45" s="26"/>
      <c r="E45" s="26"/>
      <c r="F45" s="26"/>
      <c r="G45" s="26"/>
      <c r="H45" s="26"/>
    </row>
    <row r="46" spans="1:8" x14ac:dyDescent="0.25">
      <c r="A46" s="34"/>
      <c r="B46" s="26"/>
      <c r="C46" s="26"/>
      <c r="D46" s="26"/>
      <c r="E46" s="26"/>
      <c r="F46" s="26"/>
      <c r="G46" s="26"/>
      <c r="H46" s="26"/>
    </row>
    <row r="47" spans="1:8" x14ac:dyDescent="0.25">
      <c r="A47" s="34"/>
      <c r="B47" s="26"/>
      <c r="C47" s="26"/>
      <c r="D47" s="26"/>
      <c r="E47" s="26"/>
      <c r="F47" s="26"/>
      <c r="G47" s="26"/>
      <c r="H47" s="26"/>
    </row>
    <row r="48" spans="1:8" x14ac:dyDescent="0.25">
      <c r="A48" s="34"/>
      <c r="B48" s="26"/>
      <c r="C48" s="26"/>
      <c r="D48" s="26"/>
      <c r="E48" s="26"/>
      <c r="F48" s="26"/>
      <c r="G48" s="26"/>
      <c r="H48" s="26"/>
    </row>
    <row r="49" spans="1:8" x14ac:dyDescent="0.25">
      <c r="A49" s="34"/>
      <c r="B49" s="26"/>
      <c r="C49" s="26"/>
      <c r="D49" s="26"/>
      <c r="E49" s="26"/>
      <c r="F49" s="26"/>
      <c r="G49" s="26"/>
      <c r="H49" s="26"/>
    </row>
    <row r="50" spans="1:8" x14ac:dyDescent="0.25">
      <c r="A50" s="4"/>
      <c r="B50" s="36"/>
      <c r="C50" s="36"/>
      <c r="D50" s="36"/>
      <c r="E50" s="36"/>
      <c r="F50" s="36"/>
      <c r="G50" s="36"/>
      <c r="H50" s="36"/>
    </row>
    <row r="51" spans="1:8" x14ac:dyDescent="0.25">
      <c r="A51" s="29"/>
      <c r="B51" s="33"/>
      <c r="C51" s="33"/>
      <c r="D51" s="33"/>
      <c r="E51" s="33"/>
      <c r="F51" s="33"/>
      <c r="G51" s="33"/>
      <c r="H51" s="33"/>
    </row>
  </sheetData>
  <mergeCells count="5">
    <mergeCell ref="A1:H1"/>
    <mergeCell ref="C4:E4"/>
    <mergeCell ref="F3:H3"/>
    <mergeCell ref="C3:E3"/>
    <mergeCell ref="A2:H2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view="pageBreakPreview" zoomScaleNormal="100" zoomScaleSheetLayoutView="100" workbookViewId="0">
      <selection activeCell="H30" sqref="H30"/>
    </sheetView>
  </sheetViews>
  <sheetFormatPr defaultRowHeight="13.2" x14ac:dyDescent="0.25"/>
  <cols>
    <col min="1" max="1" width="49.5546875" customWidth="1"/>
    <col min="2" max="2" width="18.33203125" style="17" bestFit="1" customWidth="1"/>
    <col min="3" max="3" width="20.5546875" style="17" bestFit="1" customWidth="1"/>
    <col min="4" max="5" width="20.33203125" style="17" bestFit="1" customWidth="1"/>
    <col min="6" max="6" width="20.44140625" style="17" bestFit="1" customWidth="1"/>
    <col min="7" max="8" width="20.44140625" style="17" customWidth="1"/>
    <col min="9" max="13" width="10.6640625" style="17" customWidth="1"/>
  </cols>
  <sheetData>
    <row r="1" spans="1:13" ht="18" thickBot="1" x14ac:dyDescent="0.35">
      <c r="A1" s="92" t="str">
        <f>'Schedule 2 -Opex by Vote'!A1:H1</f>
        <v>MAFUBE LOCAL MUNICIPALITY 2008/09 ADJUSTMENT BUDGET</v>
      </c>
      <c r="B1" s="93"/>
      <c r="C1" s="93"/>
      <c r="D1" s="93"/>
      <c r="E1" s="93"/>
      <c r="F1" s="93"/>
      <c r="G1" s="93"/>
      <c r="H1" s="94"/>
    </row>
    <row r="2" spans="1:13" ht="3.75" customHeight="1" thickBot="1" x14ac:dyDescent="0.3">
      <c r="A2" s="54"/>
    </row>
    <row r="3" spans="1:13" ht="13.8" thickBot="1" x14ac:dyDescent="0.3">
      <c r="A3" s="53"/>
      <c r="B3" s="52" t="str">
        <f>' Schedule 1 - Rev by Source'!B3</f>
        <v>Preceding Year</v>
      </c>
      <c r="C3" s="95" t="str">
        <f>' Schedule 1 - Rev by Source'!C3</f>
        <v>Current Year</v>
      </c>
      <c r="D3" s="96"/>
      <c r="E3" s="97"/>
      <c r="F3" s="99" t="str">
        <f>' Schedule 1 - Rev by Source'!F3</f>
        <v>Medium Term Revenue and Expenditure Framework</v>
      </c>
      <c r="G3" s="100"/>
      <c r="H3" s="101"/>
    </row>
    <row r="4" spans="1:13" x14ac:dyDescent="0.25">
      <c r="A4" s="6" t="s">
        <v>34</v>
      </c>
      <c r="B4" s="41" t="str">
        <f>' Schedule 1 - Rev by Source'!B4</f>
        <v>2007/08</v>
      </c>
      <c r="C4" s="40" t="str">
        <f>' Schedule 1 - Rev by Source'!C4</f>
        <v>2008/09</v>
      </c>
      <c r="D4" s="37"/>
      <c r="E4" s="38"/>
      <c r="F4" s="39" t="str">
        <f>' Schedule 1 - Rev by Source'!F4</f>
        <v>Budget Year</v>
      </c>
      <c r="G4" s="6" t="str">
        <f>' Schedule 1 - Rev by Source'!G4</f>
        <v>Budget Year +1</v>
      </c>
      <c r="H4" s="6" t="str">
        <f>' Schedule 1 - Rev by Source'!H4</f>
        <v>Budget Year +2</v>
      </c>
    </row>
    <row r="5" spans="1:13" x14ac:dyDescent="0.25">
      <c r="A5" s="2"/>
      <c r="B5" s="13"/>
      <c r="C5" s="15"/>
      <c r="D5" s="14"/>
      <c r="E5" s="12"/>
      <c r="F5" s="16" t="str">
        <f>' Schedule 1 - Rev by Source'!F5</f>
        <v>2009/10</v>
      </c>
      <c r="G5" s="16" t="str">
        <f>' Schedule 1 - Rev by Source'!G5</f>
        <v>2010/11</v>
      </c>
      <c r="H5" s="16" t="str">
        <f>' Schedule 1 - Rev by Source'!H5</f>
        <v>2011/12</v>
      </c>
      <c r="I5" s="21"/>
      <c r="J5" s="21"/>
      <c r="K5" s="21"/>
      <c r="L5" s="21"/>
      <c r="M5" s="21"/>
    </row>
    <row r="6" spans="1:13" x14ac:dyDescent="0.25">
      <c r="A6" s="6" t="s">
        <v>20</v>
      </c>
      <c r="B6" s="8" t="str">
        <f>' Schedule 1 - Rev by Source'!B6</f>
        <v>Actual</v>
      </c>
      <c r="C6" s="1" t="str">
        <f>' Schedule 1 - Rev by Source'!C6</f>
        <v>Approved Budget</v>
      </c>
      <c r="D6" s="1" t="str">
        <f>' Schedule 1 - Rev by Source'!D6</f>
        <v>Adjusted Budget</v>
      </c>
      <c r="E6" s="7" t="str">
        <f>' Schedule 1 - Rev by Source'!E6</f>
        <v>Full Year Forecast</v>
      </c>
      <c r="F6" s="7" t="str">
        <f>' Schedule 1 - Rev by Source'!F6</f>
        <v>Budget</v>
      </c>
      <c r="G6" s="7" t="str">
        <f>' Schedule 1 - Rev by Source'!G6</f>
        <v>Budget</v>
      </c>
      <c r="H6" s="7" t="str">
        <f>' Schedule 1 - Rev by Source'!H6</f>
        <v>Budget</v>
      </c>
    </row>
    <row r="7" spans="1:13" ht="13.8" thickBot="1" x14ac:dyDescent="0.3">
      <c r="A7" s="59"/>
      <c r="B7" s="60" t="str">
        <f>' Schedule 1 - Rev by Source'!B7</f>
        <v>A</v>
      </c>
      <c r="C7" s="61" t="str">
        <f>' Schedule 1 - Rev by Source'!C7</f>
        <v>B</v>
      </c>
      <c r="D7" s="61" t="str">
        <f>' Schedule 1 - Rev by Source'!D7</f>
        <v>C</v>
      </c>
      <c r="E7" s="61" t="str">
        <f>' Schedule 1 - Rev by Source'!E7</f>
        <v>D</v>
      </c>
      <c r="F7" s="61" t="str">
        <f>' Schedule 1 - Rev by Source'!F7</f>
        <v>E</v>
      </c>
      <c r="G7" s="62" t="str">
        <f>' Schedule 1 - Rev by Source'!G7</f>
        <v>F</v>
      </c>
      <c r="H7" s="62" t="str">
        <f>' Schedule 1 - Rev by Source'!H7</f>
        <v>G</v>
      </c>
    </row>
    <row r="8" spans="1:13" x14ac:dyDescent="0.25">
      <c r="A8" s="47" t="str">
        <f>'Schedule 2 -Opex by Vote'!A8</f>
        <v>EXECUTIVE &amp; COUNCIL</v>
      </c>
      <c r="B8" s="68">
        <v>0</v>
      </c>
      <c r="C8" s="68">
        <f>[1]CAPEX!$E$4+[1]CAPEX!$E$7+[1]CAPEX!$E$10</f>
        <v>250000</v>
      </c>
      <c r="D8" s="82">
        <f>C8</f>
        <v>250000</v>
      </c>
      <c r="E8" s="82">
        <f>D8</f>
        <v>250000</v>
      </c>
      <c r="F8" s="82">
        <f>E8*(104.5/100)</f>
        <v>261249.99999999997</v>
      </c>
      <c r="G8" s="82">
        <f t="shared" ref="G8:H21" si="0">F8*(104.5/100)</f>
        <v>273006.24999999994</v>
      </c>
      <c r="H8" s="82">
        <f t="shared" si="0"/>
        <v>285291.53124999994</v>
      </c>
      <c r="I8" s="19"/>
      <c r="J8" s="18"/>
      <c r="K8" s="18"/>
      <c r="L8" s="18"/>
      <c r="M8" s="18"/>
    </row>
    <row r="9" spans="1:13" x14ac:dyDescent="0.25">
      <c r="A9" s="47" t="str">
        <f>'Schedule 2 -Opex by Vote'!A9</f>
        <v>FINANCE &amp; ADMIN</v>
      </c>
      <c r="B9" s="57">
        <v>1575000</v>
      </c>
      <c r="C9" s="55">
        <f>[1]CAPEX!$E$13+[1]CAPEX!$E$22+[1]CAPEX!$E$29</f>
        <v>1723000</v>
      </c>
      <c r="D9" s="82">
        <f t="shared" ref="D9:E21" si="1">C9</f>
        <v>1723000</v>
      </c>
      <c r="E9" s="82">
        <f t="shared" si="1"/>
        <v>1723000</v>
      </c>
      <c r="F9" s="82">
        <f t="shared" ref="F9:F21" si="2">E9*(104.5/100)</f>
        <v>1800534.9999999998</v>
      </c>
      <c r="G9" s="82">
        <f t="shared" si="0"/>
        <v>1881559.0749999997</v>
      </c>
      <c r="H9" s="82">
        <f t="shared" si="0"/>
        <v>1966229.2333749996</v>
      </c>
    </row>
    <row r="10" spans="1:13" x14ac:dyDescent="0.25">
      <c r="A10" s="47" t="str">
        <f>'Schedule 2 -Opex by Vote'!A10</f>
        <v>PLANNING &amp; DEVELOPMENT</v>
      </c>
      <c r="B10" s="55">
        <v>0</v>
      </c>
      <c r="C10" s="55">
        <f>[1]CAPEX!$E$17</f>
        <v>200000</v>
      </c>
      <c r="D10" s="82">
        <f t="shared" si="1"/>
        <v>200000</v>
      </c>
      <c r="E10" s="82">
        <f t="shared" si="1"/>
        <v>200000</v>
      </c>
      <c r="F10" s="82">
        <f t="shared" si="2"/>
        <v>209000</v>
      </c>
      <c r="G10" s="82">
        <f t="shared" si="0"/>
        <v>218404.99999999997</v>
      </c>
      <c r="H10" s="82">
        <f t="shared" si="0"/>
        <v>228233.22499999995</v>
      </c>
    </row>
    <row r="11" spans="1:13" x14ac:dyDescent="0.25">
      <c r="A11" s="47" t="str">
        <f>'Schedule 2 -Opex by Vote'!A11</f>
        <v>HEALTH</v>
      </c>
      <c r="B11" s="55">
        <v>0</v>
      </c>
      <c r="C11" s="55">
        <v>0</v>
      </c>
      <c r="D11" s="82">
        <f t="shared" si="1"/>
        <v>0</v>
      </c>
      <c r="E11" s="82">
        <f t="shared" si="1"/>
        <v>0</v>
      </c>
      <c r="F11" s="82">
        <f t="shared" si="2"/>
        <v>0</v>
      </c>
      <c r="G11" s="82">
        <f t="shared" si="0"/>
        <v>0</v>
      </c>
      <c r="H11" s="82">
        <f t="shared" si="0"/>
        <v>0</v>
      </c>
    </row>
    <row r="12" spans="1:13" x14ac:dyDescent="0.25">
      <c r="A12" s="47" t="str">
        <f>'Schedule 2 -Opex by Vote'!A12</f>
        <v>COMMUNITY &amp; SOCIAL SERVICES</v>
      </c>
      <c r="B12" s="55">
        <v>650000</v>
      </c>
      <c r="C12" s="55">
        <v>0</v>
      </c>
      <c r="D12" s="82">
        <f t="shared" si="1"/>
        <v>0</v>
      </c>
      <c r="E12" s="82">
        <f t="shared" si="1"/>
        <v>0</v>
      </c>
      <c r="F12" s="82">
        <f t="shared" si="2"/>
        <v>0</v>
      </c>
      <c r="G12" s="82">
        <f t="shared" si="0"/>
        <v>0</v>
      </c>
      <c r="H12" s="82">
        <f t="shared" si="0"/>
        <v>0</v>
      </c>
    </row>
    <row r="13" spans="1:13" x14ac:dyDescent="0.25">
      <c r="A13" s="47" t="str">
        <f>'Schedule 2 -Opex by Vote'!A13</f>
        <v>HOUSING</v>
      </c>
      <c r="B13" s="55">
        <v>0</v>
      </c>
      <c r="C13" s="55">
        <f>[1]CAPEX!$E$16-[1]CAPEX!$E$17</f>
        <v>1735000.0000000002</v>
      </c>
      <c r="D13" s="82">
        <f t="shared" si="1"/>
        <v>1735000.0000000002</v>
      </c>
      <c r="E13" s="82">
        <f t="shared" si="1"/>
        <v>1735000.0000000002</v>
      </c>
      <c r="F13" s="82">
        <f t="shared" si="2"/>
        <v>1813075.0000000002</v>
      </c>
      <c r="G13" s="82">
        <f t="shared" si="0"/>
        <v>1894663.375</v>
      </c>
      <c r="H13" s="82">
        <f t="shared" si="0"/>
        <v>1979923.2268749999</v>
      </c>
    </row>
    <row r="14" spans="1:13" x14ac:dyDescent="0.25">
      <c r="A14" s="47" t="str">
        <f>'Schedule 2 -Opex by Vote'!A14</f>
        <v>PUBLIC SAFETY</v>
      </c>
      <c r="B14" s="55">
        <v>0</v>
      </c>
      <c r="C14" s="55">
        <v>0</v>
      </c>
      <c r="D14" s="82">
        <f t="shared" si="1"/>
        <v>0</v>
      </c>
      <c r="E14" s="82">
        <f t="shared" si="1"/>
        <v>0</v>
      </c>
      <c r="F14" s="82">
        <f t="shared" si="2"/>
        <v>0</v>
      </c>
      <c r="G14" s="82">
        <f t="shared" si="0"/>
        <v>0</v>
      </c>
      <c r="H14" s="82">
        <f t="shared" si="0"/>
        <v>0</v>
      </c>
    </row>
    <row r="15" spans="1:13" x14ac:dyDescent="0.25">
      <c r="A15" s="47" t="str">
        <f>'Schedule 2 -Opex by Vote'!A15</f>
        <v>SPORT AND RECREATION</v>
      </c>
      <c r="B15" s="55">
        <v>0</v>
      </c>
      <c r="C15" s="55">
        <f>[1]CAPEX!$E$35-[1]CAPEX!$E$38</f>
        <v>2200000</v>
      </c>
      <c r="D15" s="82">
        <f t="shared" si="1"/>
        <v>2200000</v>
      </c>
      <c r="E15" s="82">
        <f t="shared" si="1"/>
        <v>2200000</v>
      </c>
      <c r="F15" s="82">
        <f t="shared" si="2"/>
        <v>2299000</v>
      </c>
      <c r="G15" s="82">
        <f t="shared" si="0"/>
        <v>2402455</v>
      </c>
      <c r="H15" s="82">
        <f t="shared" si="0"/>
        <v>2510565.4749999996</v>
      </c>
    </row>
    <row r="16" spans="1:13" x14ac:dyDescent="0.25">
      <c r="A16" s="47" t="str">
        <f>'Schedule 2 -Opex by Vote'!A16</f>
        <v>ENVIRONMENTAL PROTECTION</v>
      </c>
      <c r="B16" s="87">
        <v>0</v>
      </c>
      <c r="C16" s="87">
        <f>[1]CAPEX!$E$38</f>
        <v>200000</v>
      </c>
      <c r="D16" s="82">
        <f t="shared" si="1"/>
        <v>200000</v>
      </c>
      <c r="E16" s="82">
        <f t="shared" si="1"/>
        <v>200000</v>
      </c>
      <c r="F16" s="82">
        <f t="shared" si="2"/>
        <v>209000</v>
      </c>
      <c r="G16" s="82">
        <f t="shared" si="0"/>
        <v>218404.99999999997</v>
      </c>
      <c r="H16" s="82">
        <f t="shared" si="0"/>
        <v>228233.22499999995</v>
      </c>
    </row>
    <row r="17" spans="1:13" x14ac:dyDescent="0.25">
      <c r="A17" s="47" t="str">
        <f>'Schedule 2 -Opex by Vote'!A17</f>
        <v>WASTE MANAGEMENT</v>
      </c>
      <c r="B17" s="55">
        <v>200000</v>
      </c>
      <c r="C17" s="55">
        <v>0</v>
      </c>
      <c r="D17" s="82">
        <f t="shared" si="1"/>
        <v>0</v>
      </c>
      <c r="E17" s="82">
        <f t="shared" si="1"/>
        <v>0</v>
      </c>
      <c r="F17" s="82">
        <f t="shared" si="2"/>
        <v>0</v>
      </c>
      <c r="G17" s="82">
        <f t="shared" si="0"/>
        <v>0</v>
      </c>
      <c r="H17" s="82">
        <f t="shared" si="0"/>
        <v>0</v>
      </c>
    </row>
    <row r="18" spans="1:13" x14ac:dyDescent="0.25">
      <c r="A18" s="47" t="str">
        <f>'Schedule 2 -Opex by Vote'!A18</f>
        <v>WASTE WATER MANAGEMENT</v>
      </c>
      <c r="B18" s="55">
        <v>8750000</v>
      </c>
      <c r="C18" s="55">
        <f>[1]CAPEX!$E$41</f>
        <v>1500000</v>
      </c>
      <c r="D18" s="82">
        <f t="shared" si="1"/>
        <v>1500000</v>
      </c>
      <c r="E18" s="82">
        <f t="shared" si="1"/>
        <v>1500000</v>
      </c>
      <c r="F18" s="82">
        <f t="shared" si="2"/>
        <v>1567500</v>
      </c>
      <c r="G18" s="82">
        <f t="shared" si="0"/>
        <v>1638037.5</v>
      </c>
      <c r="H18" s="82">
        <f t="shared" si="0"/>
        <v>1711749.1875</v>
      </c>
    </row>
    <row r="19" spans="1:13" x14ac:dyDescent="0.25">
      <c r="A19" s="47" t="str">
        <f>'Schedule 2 -Opex by Vote'!A19</f>
        <v>ROAD TRANSPORT</v>
      </c>
      <c r="B19" s="55">
        <v>0</v>
      </c>
      <c r="C19" s="55">
        <f>[1]CAPEX!$E$42+[1]CAPEX!$E$43+[1]CAPEX!$E$44+[1]CAPEX!$E$45</f>
        <v>7499000</v>
      </c>
      <c r="D19" s="82">
        <f t="shared" si="1"/>
        <v>7499000</v>
      </c>
      <c r="E19" s="82">
        <f t="shared" si="1"/>
        <v>7499000</v>
      </c>
      <c r="F19" s="82">
        <f t="shared" si="2"/>
        <v>7836454.9999999991</v>
      </c>
      <c r="G19" s="82">
        <f t="shared" si="0"/>
        <v>8189095.4749999987</v>
      </c>
      <c r="H19" s="82">
        <f t="shared" si="0"/>
        <v>8557604.7713749986</v>
      </c>
    </row>
    <row r="20" spans="1:13" x14ac:dyDescent="0.25">
      <c r="A20" s="47" t="str">
        <f>'Schedule 2 -Opex by Vote'!A20</f>
        <v>WATER</v>
      </c>
      <c r="B20" s="55">
        <v>8370000</v>
      </c>
      <c r="C20" s="55">
        <f>[1]CAPEX!$E$46+[1]CAPEX!$E$47+[1]CAPEX!$E$48+[1]CAPEX!$E$49+[1]CAPEX!$E$50+[1]CAPEX!$E$51</f>
        <v>5830000</v>
      </c>
      <c r="D20" s="82">
        <f t="shared" si="1"/>
        <v>5830000</v>
      </c>
      <c r="E20" s="82">
        <f t="shared" si="1"/>
        <v>5830000</v>
      </c>
      <c r="F20" s="82">
        <f t="shared" si="2"/>
        <v>6092350</v>
      </c>
      <c r="G20" s="82">
        <f t="shared" si="0"/>
        <v>6366505.75</v>
      </c>
      <c r="H20" s="82">
        <f t="shared" si="0"/>
        <v>6652998.5087499991</v>
      </c>
    </row>
    <row r="21" spans="1:13" ht="13.8" thickBot="1" x14ac:dyDescent="0.3">
      <c r="A21" s="48" t="str">
        <f>'Schedule 2 -Opex by Vote'!A21</f>
        <v>ELECTRICITY</v>
      </c>
      <c r="B21" s="85">
        <v>9000000</v>
      </c>
      <c r="C21" s="85">
        <f>[1]CAPEX!$E$52</f>
        <v>3000000</v>
      </c>
      <c r="D21" s="82">
        <f t="shared" si="1"/>
        <v>3000000</v>
      </c>
      <c r="E21" s="82">
        <f t="shared" si="1"/>
        <v>3000000</v>
      </c>
      <c r="F21" s="82">
        <f t="shared" si="2"/>
        <v>3135000</v>
      </c>
      <c r="G21" s="82">
        <f t="shared" si="0"/>
        <v>3276075</v>
      </c>
      <c r="H21" s="82">
        <f t="shared" si="0"/>
        <v>3423498.375</v>
      </c>
    </row>
    <row r="22" spans="1:13" ht="13.8" thickBot="1" x14ac:dyDescent="0.3">
      <c r="A22" s="59" t="s">
        <v>20</v>
      </c>
      <c r="B22" s="69">
        <f>SUM(B8:B21)</f>
        <v>28545000</v>
      </c>
      <c r="C22" s="69">
        <f t="shared" ref="C22:H22" si="3">SUM(C8:C21)</f>
        <v>24137000</v>
      </c>
      <c r="D22" s="69">
        <f t="shared" si="3"/>
        <v>24137000</v>
      </c>
      <c r="E22" s="69">
        <f t="shared" si="3"/>
        <v>24137000</v>
      </c>
      <c r="F22" s="69">
        <f t="shared" si="3"/>
        <v>25223165</v>
      </c>
      <c r="G22" s="69">
        <f t="shared" si="3"/>
        <v>26358207.424999997</v>
      </c>
      <c r="H22" s="69">
        <f t="shared" si="3"/>
        <v>27544326.759124994</v>
      </c>
      <c r="I22" s="19"/>
      <c r="J22" s="18"/>
      <c r="K22" s="18"/>
      <c r="L22" s="18"/>
      <c r="M22" s="18"/>
    </row>
    <row r="24" spans="1:13" x14ac:dyDescent="0.25">
      <c r="A24" s="42" t="s">
        <v>40</v>
      </c>
    </row>
    <row r="25" spans="1:13" x14ac:dyDescent="0.25">
      <c r="A25" s="43" t="str">
        <f>'Schedule 2 -Opex by Vote'!A25</f>
        <v>A. The actual for 2007/08 as per the 2007/08 Budget.  The financial statements for the 2007/08 has not been prepared yet.</v>
      </c>
    </row>
    <row r="26" spans="1:13" x14ac:dyDescent="0.25">
      <c r="A26" s="43" t="str">
        <f>'Schedule 2 -Opex by Vote'!A26</f>
        <v>B. The original budget approved by council for the 2008/09 budget year.</v>
      </c>
    </row>
    <row r="27" spans="1:13" x14ac:dyDescent="0.25">
      <c r="A27" s="43" t="str">
        <f>'Schedule 2 -Opex by Vote'!A27</f>
        <v>C. The budget for 2008/09 budget year to be adjusted by council resolution in terms of section 28 of the MFMA.</v>
      </c>
    </row>
    <row r="28" spans="1:13" x14ac:dyDescent="0.25">
      <c r="A28" s="43" t="str">
        <f>'Schedule 2 -Opex by Vote'!A28</f>
        <v>D. An estimate of final actual figures (pre audit) for the 2008/09 budget year at the point in time of preparing the budget for the 2009/10 budget year. This may differ from C.</v>
      </c>
    </row>
    <row r="29" spans="1:13" x14ac:dyDescent="0.25">
      <c r="A29" s="43" t="str">
        <f>'Schedule 2 -Opex by Vote'!A29</f>
        <v>E. The amount to be appropriated for the 2009/10 budget year.</v>
      </c>
      <c r="I29" s="21"/>
      <c r="J29" s="21"/>
      <c r="K29" s="21"/>
      <c r="L29" s="21"/>
      <c r="M29" s="21"/>
    </row>
    <row r="30" spans="1:13" x14ac:dyDescent="0.25">
      <c r="A30" s="43" t="str">
        <f>'Schedule 2 -Opex by Vote'!A30</f>
        <v>F. The indicative projection for 2010/11</v>
      </c>
    </row>
    <row r="31" spans="1:13" x14ac:dyDescent="0.25">
      <c r="A31" s="43" t="str">
        <f>'Schedule 2 -Opex by Vote'!A31</f>
        <v>G. The indicative projection for 2011/12</v>
      </c>
    </row>
    <row r="33" spans="1:1" x14ac:dyDescent="0.25">
      <c r="A33" s="42" t="s">
        <v>37</v>
      </c>
    </row>
    <row r="34" spans="1:1" x14ac:dyDescent="0.25">
      <c r="A34" s="43" t="s">
        <v>49</v>
      </c>
    </row>
    <row r="35" spans="1:1" x14ac:dyDescent="0.25">
      <c r="A35" s="43" t="s">
        <v>52</v>
      </c>
    </row>
    <row r="36" spans="1:1" x14ac:dyDescent="0.25">
      <c r="A36" s="43" t="s">
        <v>53</v>
      </c>
    </row>
    <row r="37" spans="1:1" x14ac:dyDescent="0.25">
      <c r="A37" s="43" t="s">
        <v>51</v>
      </c>
    </row>
    <row r="38" spans="1:1" x14ac:dyDescent="0.25">
      <c r="A38" t="s">
        <v>60</v>
      </c>
    </row>
  </sheetData>
  <mergeCells count="3">
    <mergeCell ref="C3:E3"/>
    <mergeCell ref="F3:H3"/>
    <mergeCell ref="A1:H1"/>
  </mergeCells>
  <phoneticPr fontId="0" type="noConversion"/>
  <pageMargins left="0.75" right="0.75" top="1" bottom="1" header="0.5" footer="0.5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BreakPreview" zoomScaleNormal="100" zoomScaleSheetLayoutView="100" workbookViewId="0">
      <selection activeCell="C4" sqref="C4:E4"/>
    </sheetView>
  </sheetViews>
  <sheetFormatPr defaultRowHeight="13.2" x14ac:dyDescent="0.25"/>
  <cols>
    <col min="1" max="1" width="56" customWidth="1"/>
    <col min="2" max="2" width="18.33203125" bestFit="1" customWidth="1"/>
    <col min="3" max="3" width="20.5546875" bestFit="1" customWidth="1"/>
    <col min="4" max="5" width="20.33203125" bestFit="1" customWidth="1"/>
    <col min="6" max="6" width="20.44140625" bestFit="1" customWidth="1"/>
    <col min="7" max="8" width="20.44140625" customWidth="1"/>
    <col min="9" max="14" width="10.6640625" style="17" customWidth="1"/>
  </cols>
  <sheetData>
    <row r="1" spans="1:14" ht="18" thickBot="1" x14ac:dyDescent="0.35">
      <c r="A1" s="92" t="str">
        <f>'Schedule 3 - Capex by Vote'!A1:H1</f>
        <v>MAFUBE LOCAL MUNICIPALITY 2008/09 ADJUSTMENT BUDGET</v>
      </c>
      <c r="B1" s="93"/>
      <c r="C1" s="93"/>
      <c r="D1" s="93"/>
      <c r="E1" s="93"/>
      <c r="F1" s="93"/>
      <c r="G1" s="93"/>
      <c r="H1" s="94"/>
    </row>
    <row r="2" spans="1:14" ht="3.75" customHeight="1" thickBot="1" x14ac:dyDescent="0.3">
      <c r="A2" s="54"/>
      <c r="B2" s="54"/>
      <c r="C2" s="54"/>
      <c r="D2" s="54"/>
      <c r="E2" s="54"/>
      <c r="F2" s="54"/>
      <c r="G2" s="54"/>
      <c r="H2" s="54"/>
    </row>
    <row r="3" spans="1:14" x14ac:dyDescent="0.25">
      <c r="A3" s="3"/>
      <c r="B3" s="6" t="str">
        <f>' Schedule 1 - Rev by Source'!B3</f>
        <v>Preceding Year</v>
      </c>
      <c r="C3" s="37" t="str">
        <f>' Schedule 1 - Rev by Source'!C3</f>
        <v>Current Year</v>
      </c>
      <c r="D3" s="65"/>
      <c r="E3" s="66"/>
      <c r="F3" s="102" t="str">
        <f>' Schedule 1 - Rev by Source'!F3</f>
        <v>Medium Term Revenue and Expenditure Framework</v>
      </c>
      <c r="G3" s="103"/>
      <c r="H3" s="104"/>
    </row>
    <row r="4" spans="1:14" x14ac:dyDescent="0.25">
      <c r="A4" s="6" t="s">
        <v>35</v>
      </c>
      <c r="B4" s="41" t="str">
        <f>' Schedule 1 - Rev by Source'!B4</f>
        <v>2007/08</v>
      </c>
      <c r="C4" s="105" t="str">
        <f>' Schedule 1 - Rev by Source'!C4</f>
        <v>2008/09</v>
      </c>
      <c r="D4" s="106"/>
      <c r="E4" s="107"/>
      <c r="F4" s="39" t="str">
        <f>' Schedule 1 - Rev by Source'!F4</f>
        <v>Budget Year</v>
      </c>
      <c r="G4" s="6" t="str">
        <f>' Schedule 1 - Rev by Source'!G4</f>
        <v>Budget Year +1</v>
      </c>
      <c r="H4" s="6" t="str">
        <f>' Schedule 1 - Rev by Source'!H4</f>
        <v>Budget Year +2</v>
      </c>
    </row>
    <row r="5" spans="1:14" x14ac:dyDescent="0.25">
      <c r="A5" s="2"/>
      <c r="B5" s="13"/>
      <c r="C5" s="15"/>
      <c r="D5" s="14"/>
      <c r="E5" s="12"/>
      <c r="F5" s="16" t="str">
        <f>' Schedule 1 - Rev by Source'!F5</f>
        <v>2009/10</v>
      </c>
      <c r="G5" s="16" t="str">
        <f>' Schedule 1 - Rev by Source'!G5</f>
        <v>2010/11</v>
      </c>
      <c r="H5" s="16" t="str">
        <f>' Schedule 1 - Rev by Source'!H5</f>
        <v>2011/12</v>
      </c>
    </row>
    <row r="6" spans="1:14" x14ac:dyDescent="0.25">
      <c r="A6" s="6" t="s">
        <v>27</v>
      </c>
      <c r="B6" s="8" t="str">
        <f>' Schedule 1 - Rev by Source'!B6</f>
        <v>Actual</v>
      </c>
      <c r="C6" s="1" t="str">
        <f>' Schedule 1 - Rev by Source'!C6</f>
        <v>Approved Budget</v>
      </c>
      <c r="D6" s="1" t="str">
        <f>' Schedule 1 - Rev by Source'!D6</f>
        <v>Adjusted Budget</v>
      </c>
      <c r="E6" s="7" t="str">
        <f>' Schedule 1 - Rev by Source'!E6</f>
        <v>Full Year Forecast</v>
      </c>
      <c r="F6" s="7" t="str">
        <f>' Schedule 1 - Rev by Source'!F6</f>
        <v>Budget</v>
      </c>
      <c r="G6" s="7" t="str">
        <f>' Schedule 1 - Rev by Source'!G6</f>
        <v>Budget</v>
      </c>
      <c r="H6" s="7" t="str">
        <f>' Schedule 1 - Rev by Source'!H6</f>
        <v>Budget</v>
      </c>
    </row>
    <row r="7" spans="1:14" ht="13.8" thickBot="1" x14ac:dyDescent="0.3">
      <c r="A7" s="67"/>
      <c r="B7" s="60" t="str">
        <f>' Schedule 1 - Rev by Source'!B7</f>
        <v>A</v>
      </c>
      <c r="C7" s="61" t="str">
        <f>' Schedule 1 - Rev by Source'!C7</f>
        <v>B</v>
      </c>
      <c r="D7" s="61" t="str">
        <f>' Schedule 1 - Rev by Source'!D7</f>
        <v>C</v>
      </c>
      <c r="E7" s="61" t="str">
        <f>' Schedule 1 - Rev by Source'!E7</f>
        <v>D</v>
      </c>
      <c r="F7" s="61" t="str">
        <f>' Schedule 1 - Rev by Source'!F7</f>
        <v>E</v>
      </c>
      <c r="G7" s="62" t="str">
        <f>' Schedule 1 - Rev by Source'!G7</f>
        <v>F</v>
      </c>
      <c r="H7" s="62" t="str">
        <f>' Schedule 1 - Rev by Source'!H7</f>
        <v>G</v>
      </c>
    </row>
    <row r="8" spans="1:14" x14ac:dyDescent="0.25">
      <c r="A8" s="2" t="s">
        <v>28</v>
      </c>
      <c r="B8" s="70"/>
      <c r="C8" s="70"/>
      <c r="D8" s="70"/>
      <c r="E8" s="70"/>
      <c r="F8" s="71"/>
      <c r="G8" s="71"/>
      <c r="H8" s="71"/>
    </row>
    <row r="9" spans="1:14" x14ac:dyDescent="0.25">
      <c r="A9" s="3" t="s">
        <v>21</v>
      </c>
      <c r="B9" s="72">
        <v>6900000</v>
      </c>
      <c r="C9" s="72">
        <f>[1]Income!$D$19</f>
        <v>10131000</v>
      </c>
      <c r="D9" s="72">
        <f>C9</f>
        <v>10131000</v>
      </c>
      <c r="E9" s="72">
        <f>D9</f>
        <v>10131000</v>
      </c>
      <c r="F9" s="73">
        <f>E9*(104.5/100)</f>
        <v>10586895</v>
      </c>
      <c r="G9" s="73">
        <f t="shared" ref="G9:H9" si="0">F9*(104.5/100)</f>
        <v>11063305.274999999</v>
      </c>
      <c r="H9" s="73">
        <f t="shared" si="0"/>
        <v>11561154.012374997</v>
      </c>
    </row>
    <row r="10" spans="1:14" x14ac:dyDescent="0.25">
      <c r="A10" s="5" t="s">
        <v>22</v>
      </c>
      <c r="B10" s="74"/>
      <c r="C10" s="74">
        <v>0</v>
      </c>
      <c r="D10" s="74"/>
      <c r="E10" s="74"/>
      <c r="F10" s="75"/>
      <c r="G10" s="75"/>
      <c r="H10" s="75"/>
    </row>
    <row r="11" spans="1:14" x14ac:dyDescent="0.25">
      <c r="A11" s="9" t="s">
        <v>23</v>
      </c>
      <c r="B11" s="76">
        <f>SUM(B9:B10)</f>
        <v>6900000</v>
      </c>
      <c r="C11" s="76">
        <f t="shared" ref="C11:H11" si="1">SUM(C9:C10)</f>
        <v>10131000</v>
      </c>
      <c r="D11" s="76">
        <f t="shared" si="1"/>
        <v>10131000</v>
      </c>
      <c r="E11" s="76">
        <f t="shared" si="1"/>
        <v>10131000</v>
      </c>
      <c r="F11" s="76">
        <f t="shared" si="1"/>
        <v>10586895</v>
      </c>
      <c r="G11" s="76">
        <f t="shared" si="1"/>
        <v>11063305.274999999</v>
      </c>
      <c r="H11" s="76">
        <f t="shared" si="1"/>
        <v>11561154.012374997</v>
      </c>
      <c r="I11" s="26"/>
      <c r="J11" s="26"/>
      <c r="K11" s="26"/>
      <c r="L11" s="26"/>
      <c r="M11" s="26"/>
      <c r="N11" s="26"/>
    </row>
    <row r="12" spans="1:14" x14ac:dyDescent="0.25">
      <c r="A12" s="2" t="s">
        <v>29</v>
      </c>
      <c r="B12" s="77"/>
      <c r="C12" s="77"/>
      <c r="D12" s="77"/>
      <c r="E12" s="77"/>
      <c r="F12" s="78"/>
      <c r="G12" s="78"/>
      <c r="H12" s="78"/>
    </row>
    <row r="13" spans="1:14" x14ac:dyDescent="0.25">
      <c r="A13" s="3" t="s">
        <v>21</v>
      </c>
      <c r="B13" s="72">
        <v>0</v>
      </c>
      <c r="C13" s="72">
        <v>388000</v>
      </c>
      <c r="D13" s="72">
        <f>C13</f>
        <v>388000</v>
      </c>
      <c r="E13" s="72">
        <f>D13</f>
        <v>388000</v>
      </c>
      <c r="F13" s="73">
        <f>E13*(104.5/100)</f>
        <v>405460</v>
      </c>
      <c r="G13" s="73">
        <f t="shared" ref="G13:H13" si="2">F13*(104.5/100)</f>
        <v>423705.69999999995</v>
      </c>
      <c r="H13" s="73">
        <f t="shared" si="2"/>
        <v>442772.45649999991</v>
      </c>
    </row>
    <row r="14" spans="1:14" x14ac:dyDescent="0.25">
      <c r="A14" s="5" t="s">
        <v>22</v>
      </c>
      <c r="B14" s="74">
        <v>0</v>
      </c>
      <c r="C14" s="74">
        <v>0</v>
      </c>
      <c r="D14" s="74"/>
      <c r="E14" s="74"/>
      <c r="F14" s="75"/>
      <c r="G14" s="75"/>
      <c r="H14" s="75"/>
    </row>
    <row r="15" spans="1:14" x14ac:dyDescent="0.25">
      <c r="A15" s="9" t="s">
        <v>24</v>
      </c>
      <c r="B15" s="76">
        <f>SUM(B13:B14)</f>
        <v>0</v>
      </c>
      <c r="C15" s="76">
        <f t="shared" ref="C15:H15" si="3">SUM(C13:C14)</f>
        <v>388000</v>
      </c>
      <c r="D15" s="76">
        <f t="shared" si="3"/>
        <v>388000</v>
      </c>
      <c r="E15" s="76">
        <f t="shared" si="3"/>
        <v>388000</v>
      </c>
      <c r="F15" s="76">
        <f t="shared" si="3"/>
        <v>405460</v>
      </c>
      <c r="G15" s="76">
        <f t="shared" si="3"/>
        <v>423705.69999999995</v>
      </c>
      <c r="H15" s="76">
        <f t="shared" si="3"/>
        <v>442772.45649999991</v>
      </c>
    </row>
    <row r="16" spans="1:14" x14ac:dyDescent="0.25">
      <c r="A16" s="2" t="s">
        <v>30</v>
      </c>
      <c r="B16" s="77"/>
      <c r="C16" s="77"/>
      <c r="D16" s="77"/>
      <c r="E16" s="77"/>
      <c r="F16" s="78"/>
      <c r="G16" s="78"/>
      <c r="H16" s="78"/>
    </row>
    <row r="17" spans="1:8" x14ac:dyDescent="0.25">
      <c r="A17" s="3" t="s">
        <v>43</v>
      </c>
      <c r="B17" s="72">
        <v>4800000</v>
      </c>
      <c r="C17" s="72">
        <v>0</v>
      </c>
      <c r="D17" s="72">
        <v>0</v>
      </c>
      <c r="E17" s="72">
        <v>0</v>
      </c>
      <c r="F17" s="73">
        <v>0</v>
      </c>
      <c r="G17" s="73">
        <v>0</v>
      </c>
      <c r="H17" s="73">
        <v>0</v>
      </c>
    </row>
    <row r="18" spans="1:8" x14ac:dyDescent="0.25">
      <c r="A18" s="5" t="s">
        <v>22</v>
      </c>
      <c r="B18" s="74">
        <v>0</v>
      </c>
      <c r="C18" s="74">
        <v>0</v>
      </c>
      <c r="D18" s="74"/>
      <c r="E18" s="74"/>
      <c r="F18" s="75"/>
      <c r="G18" s="75"/>
      <c r="H18" s="75"/>
    </row>
    <row r="19" spans="1:8" x14ac:dyDescent="0.25">
      <c r="A19" s="9" t="s">
        <v>25</v>
      </c>
      <c r="B19" s="76">
        <f>SUM(B17:B18)</f>
        <v>4800000</v>
      </c>
      <c r="C19" s="76">
        <f t="shared" ref="C19:H19" si="4">SUM(C17:C18)</f>
        <v>0</v>
      </c>
      <c r="D19" s="76">
        <f t="shared" si="4"/>
        <v>0</v>
      </c>
      <c r="E19" s="76">
        <f t="shared" si="4"/>
        <v>0</v>
      </c>
      <c r="F19" s="76">
        <f t="shared" si="4"/>
        <v>0</v>
      </c>
      <c r="G19" s="76">
        <f t="shared" si="4"/>
        <v>0</v>
      </c>
      <c r="H19" s="76">
        <f t="shared" si="4"/>
        <v>0</v>
      </c>
    </row>
    <row r="20" spans="1:8" x14ac:dyDescent="0.25">
      <c r="A20" s="2" t="s">
        <v>74</v>
      </c>
      <c r="B20" s="70">
        <v>11700000</v>
      </c>
      <c r="C20" s="70">
        <v>10519000</v>
      </c>
      <c r="D20" s="70">
        <f>C20</f>
        <v>10519000</v>
      </c>
      <c r="E20" s="70">
        <f>D20</f>
        <v>10519000</v>
      </c>
      <c r="F20" s="71">
        <f>E20*(104.5/100)</f>
        <v>10992355</v>
      </c>
      <c r="G20" s="71">
        <f t="shared" ref="G20:H20" si="5">F20*(104.5/100)</f>
        <v>11487010.975</v>
      </c>
      <c r="H20" s="71">
        <f t="shared" si="5"/>
        <v>12003926.468874998</v>
      </c>
    </row>
    <row r="21" spans="1:8" x14ac:dyDescent="0.25">
      <c r="A21" s="2"/>
      <c r="B21" s="70"/>
      <c r="C21" s="70"/>
      <c r="D21" s="70"/>
      <c r="E21" s="70"/>
      <c r="F21" s="71"/>
      <c r="G21" s="71"/>
      <c r="H21" s="71"/>
    </row>
    <row r="22" spans="1:8" x14ac:dyDescent="0.25">
      <c r="A22" s="2" t="s">
        <v>26</v>
      </c>
      <c r="B22" s="70">
        <v>0</v>
      </c>
      <c r="C22" s="70">
        <v>0</v>
      </c>
      <c r="D22" s="70">
        <v>0</v>
      </c>
      <c r="E22" s="70">
        <v>0</v>
      </c>
      <c r="F22" s="71">
        <v>0</v>
      </c>
      <c r="G22" s="71">
        <v>0</v>
      </c>
      <c r="H22" s="71">
        <v>0</v>
      </c>
    </row>
    <row r="23" spans="1:8" x14ac:dyDescent="0.25">
      <c r="A23" s="3"/>
      <c r="B23" s="77"/>
      <c r="C23" s="77"/>
      <c r="D23" s="77"/>
      <c r="E23" s="77"/>
      <c r="F23" s="78"/>
      <c r="G23" s="78"/>
      <c r="H23" s="78"/>
    </row>
    <row r="24" spans="1:8" x14ac:dyDescent="0.25">
      <c r="A24" s="2" t="s">
        <v>36</v>
      </c>
      <c r="B24" s="70">
        <v>2695000</v>
      </c>
      <c r="C24" s="70">
        <v>5018000</v>
      </c>
      <c r="D24" s="70">
        <f>C24</f>
        <v>5018000</v>
      </c>
      <c r="E24" s="70">
        <f>D24</f>
        <v>5018000</v>
      </c>
      <c r="F24" s="71">
        <v>9230810</v>
      </c>
      <c r="G24" s="71">
        <v>11871196.449999999</v>
      </c>
      <c r="H24" s="71">
        <v>13540400.289999999</v>
      </c>
    </row>
    <row r="25" spans="1:8" x14ac:dyDescent="0.25">
      <c r="A25" s="3"/>
      <c r="B25" s="77"/>
      <c r="C25" s="77"/>
      <c r="D25" s="77"/>
      <c r="E25" s="77"/>
      <c r="F25" s="78"/>
      <c r="G25" s="78"/>
      <c r="H25" s="78"/>
    </row>
    <row r="26" spans="1:8" x14ac:dyDescent="0.25">
      <c r="A26" s="2" t="s">
        <v>31</v>
      </c>
      <c r="B26" s="70">
        <v>0</v>
      </c>
      <c r="C26" s="72">
        <f>[1]Income!$D$25</f>
        <v>8600000</v>
      </c>
      <c r="D26" s="72">
        <f>C26</f>
        <v>8600000</v>
      </c>
      <c r="E26" s="72">
        <f>D26</f>
        <v>8600000</v>
      </c>
      <c r="F26" s="71">
        <v>5000000</v>
      </c>
      <c r="G26" s="71">
        <v>3000000</v>
      </c>
      <c r="H26" s="71">
        <v>2000000</v>
      </c>
    </row>
    <row r="27" spans="1:8" ht="13.8" thickBot="1" x14ac:dyDescent="0.3">
      <c r="A27" s="67"/>
      <c r="B27" s="79"/>
      <c r="C27" s="79"/>
      <c r="D27" s="79"/>
      <c r="E27" s="79"/>
      <c r="F27" s="80"/>
      <c r="G27" s="80"/>
      <c r="H27" s="80"/>
    </row>
    <row r="28" spans="1:8" ht="16.2" thickBot="1" x14ac:dyDescent="0.3">
      <c r="A28" s="59" t="s">
        <v>46</v>
      </c>
      <c r="B28" s="81">
        <f>SUM(B20,B24,B26,B22)</f>
        <v>14395000</v>
      </c>
      <c r="C28" s="81">
        <f t="shared" ref="C28:H28" si="6">SUM(C20,C24,C26,C22)</f>
        <v>24137000</v>
      </c>
      <c r="D28" s="81">
        <f t="shared" si="6"/>
        <v>24137000</v>
      </c>
      <c r="E28" s="81">
        <f t="shared" si="6"/>
        <v>24137000</v>
      </c>
      <c r="F28" s="81">
        <f t="shared" si="6"/>
        <v>25223165</v>
      </c>
      <c r="G28" s="81">
        <f t="shared" si="6"/>
        <v>26358207.424999997</v>
      </c>
      <c r="H28" s="81">
        <f t="shared" si="6"/>
        <v>27544326.758874997</v>
      </c>
    </row>
    <row r="29" spans="1:8" x14ac:dyDescent="0.25">
      <c r="A29" s="11"/>
      <c r="B29" s="24"/>
      <c r="C29" s="24"/>
      <c r="D29" s="24"/>
      <c r="E29" s="24"/>
      <c r="F29" s="88"/>
      <c r="G29" s="88"/>
      <c r="H29" s="88"/>
    </row>
    <row r="30" spans="1:8" x14ac:dyDescent="0.25">
      <c r="A30" s="42" t="s">
        <v>40</v>
      </c>
    </row>
    <row r="31" spans="1:8" x14ac:dyDescent="0.25">
      <c r="A31" s="43" t="str">
        <f>'Schedule 3 - Capex by Vote'!A25</f>
        <v>A. The actual for 2007/08 as per the 2007/08 Budget.  The financial statements for the 2007/08 has not been prepared yet.</v>
      </c>
    </row>
    <row r="32" spans="1:8" x14ac:dyDescent="0.25">
      <c r="A32" s="43" t="str">
        <f>'Schedule 3 - Capex by Vote'!A26</f>
        <v>B. The original budget approved by council for the 2008/09 budget year.</v>
      </c>
    </row>
    <row r="33" spans="1:1" x14ac:dyDescent="0.25">
      <c r="A33" s="43" t="str">
        <f>'Schedule 3 - Capex by Vote'!A27</f>
        <v>C. The budget for 2008/09 budget year to be adjusted by council resolution in terms of section 28 of the MFMA.</v>
      </c>
    </row>
    <row r="34" spans="1:1" x14ac:dyDescent="0.25">
      <c r="A34" s="43" t="str">
        <f>'Schedule 3 - Capex by Vote'!A28</f>
        <v>D. An estimate of final actual figures (pre audit) for the 2008/09 budget year at the point in time of preparing the budget for the 2009/10 budget year. This may differ from C.</v>
      </c>
    </row>
    <row r="35" spans="1:1" x14ac:dyDescent="0.25">
      <c r="A35" s="43" t="str">
        <f>'Schedule 3 - Capex by Vote'!A29</f>
        <v>E. The amount to be appropriated for the 2009/10 budget year.</v>
      </c>
    </row>
    <row r="36" spans="1:1" x14ac:dyDescent="0.25">
      <c r="A36" s="43" t="str">
        <f>'Schedule 3 - Capex by Vote'!A30</f>
        <v>F. The indicative projection for 2010/11</v>
      </c>
    </row>
    <row r="37" spans="1:1" x14ac:dyDescent="0.25">
      <c r="A37" s="43" t="str">
        <f>'Schedule 3 - Capex by Vote'!A31</f>
        <v>G. The indicative projection for 2011/12</v>
      </c>
    </row>
    <row r="39" spans="1:1" x14ac:dyDescent="0.25">
      <c r="A39" s="42" t="s">
        <v>37</v>
      </c>
    </row>
    <row r="40" spans="1:1" x14ac:dyDescent="0.25">
      <c r="A40" s="43" t="s">
        <v>48</v>
      </c>
    </row>
    <row r="41" spans="1:1" x14ac:dyDescent="0.25">
      <c r="A41" s="43" t="s">
        <v>44</v>
      </c>
    </row>
    <row r="42" spans="1:1" x14ac:dyDescent="0.25">
      <c r="A42" t="s">
        <v>45</v>
      </c>
    </row>
    <row r="43" spans="1:1" x14ac:dyDescent="0.25">
      <c r="A43" t="s">
        <v>61</v>
      </c>
    </row>
  </sheetData>
  <mergeCells count="3">
    <mergeCell ref="A1:H1"/>
    <mergeCell ref="F3:H3"/>
    <mergeCell ref="C4:E4"/>
  </mergeCells>
  <phoneticPr fontId="0" type="noConversion"/>
  <pageMargins left="0.75" right="0.75" top="1" bottom="1" header="0.5" footer="0.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 Schedule 1 - Rev by Source</vt:lpstr>
      <vt:lpstr>Schedule 2 -Opex by Vote</vt:lpstr>
      <vt:lpstr>Schedule 3 - Capex by Vote</vt:lpstr>
      <vt:lpstr>Schedule 4 - Capex Funding</vt:lpstr>
      <vt:lpstr>' Schedule 1 - Rev by Source'!Print_Area</vt:lpstr>
      <vt:lpstr>'Schedule 2 -Opex by Vote'!Print_Area</vt:lpstr>
      <vt:lpstr>'Schedule 3 - Capex by Vote'!Print_Area</vt:lpstr>
      <vt:lpstr>'Schedule 4 - Capex Funding'!Print_Area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elsabe</cp:lastModifiedBy>
  <cp:lastPrinted>2008-09-25T07:42:36Z</cp:lastPrinted>
  <dcterms:created xsi:type="dcterms:W3CDTF">2004-07-21T10:47:10Z</dcterms:created>
  <dcterms:modified xsi:type="dcterms:W3CDTF">2012-10-18T19:44:03Z</dcterms:modified>
</cp:coreProperties>
</file>